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05_環境家計簿" sheetId="5" r:id="rId1"/>
    <sheet name="選択リスト(編集・記入不要シート)" sheetId="3" r:id="rId2"/>
  </sheets>
  <definedNames>
    <definedName name="_xlnm.Print_Area" localSheetId="0">'R05_環境家計簿'!$B$2:$BX$34</definedName>
    <definedName name="_xlnm.Print_Area" localSheetId="1">'選択リスト(編集・記入不要シート)'!$A$1:$BC$54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3" i="5" l="1"/>
  <c r="AB22" i="5"/>
  <c r="AB32" i="5"/>
  <c r="AB31" i="5"/>
  <c r="AB30" i="5"/>
  <c r="AB29" i="5"/>
  <c r="AB28" i="5"/>
  <c r="AB27" i="5"/>
  <c r="AB26" i="5"/>
  <c r="AB25" i="5"/>
  <c r="AB23" i="5"/>
  <c r="AB24" i="5"/>
  <c r="I27" i="5" l="1"/>
  <c r="J42" i="3" l="1"/>
  <c r="J9" i="3" l="1"/>
  <c r="J45" i="3" l="1"/>
  <c r="J46" i="3" s="1"/>
  <c r="C21" i="3"/>
  <c r="C18" i="3"/>
  <c r="C15" i="3"/>
  <c r="C12" i="3"/>
  <c r="C8" i="3"/>
  <c r="C3" i="3"/>
  <c r="BF34" i="5"/>
  <c r="BH23" i="5" l="1"/>
  <c r="BH25" i="5"/>
  <c r="BH24" i="5"/>
  <c r="BH22" i="5"/>
  <c r="BM33" i="5"/>
  <c r="BM32" i="5"/>
  <c r="BM31" i="5"/>
  <c r="BM30" i="5"/>
  <c r="BM29" i="5"/>
  <c r="BM28" i="5"/>
  <c r="BM27" i="5"/>
  <c r="BM26" i="5"/>
  <c r="BM25" i="5"/>
  <c r="BM24" i="5"/>
  <c r="BM23" i="5"/>
  <c r="BM22" i="5"/>
  <c r="AZ33" i="5"/>
  <c r="AZ32" i="5"/>
  <c r="AZ31" i="5"/>
  <c r="AZ30" i="5"/>
  <c r="AZ29" i="5"/>
  <c r="AZ28" i="5"/>
  <c r="AZ27" i="5"/>
  <c r="AZ26" i="5"/>
  <c r="AZ25" i="5"/>
  <c r="AZ24" i="5"/>
  <c r="AZ23" i="5"/>
  <c r="AZ22" i="5"/>
  <c r="AJ33" i="5"/>
  <c r="AJ32" i="5"/>
  <c r="AJ31" i="5"/>
  <c r="AJ30" i="5"/>
  <c r="AJ29" i="5"/>
  <c r="AJ28" i="5"/>
  <c r="AJ27" i="5"/>
  <c r="AJ26" i="5"/>
  <c r="AJ25" i="5"/>
  <c r="AJ24" i="5"/>
  <c r="AJ23" i="5"/>
  <c r="AJ22" i="5"/>
  <c r="T33" i="5"/>
  <c r="T32" i="5"/>
  <c r="T31" i="5"/>
  <c r="T30" i="5"/>
  <c r="T29" i="5"/>
  <c r="T28" i="5"/>
  <c r="T27" i="5"/>
  <c r="T26" i="5"/>
  <c r="T25" i="5"/>
  <c r="T24" i="5"/>
  <c r="T23" i="5"/>
  <c r="T22" i="5"/>
  <c r="BC34" i="5" l="1"/>
  <c r="BP15" i="5" s="1"/>
  <c r="AX34" i="5"/>
  <c r="AU34" i="5"/>
  <c r="BP14" i="5" s="1"/>
  <c r="AP34" i="5"/>
  <c r="AM34" i="5"/>
  <c r="BP13" i="5" s="1"/>
  <c r="AH34" i="5"/>
  <c r="AE34" i="5"/>
  <c r="BP12" i="5" s="1"/>
  <c r="Z34" i="5"/>
  <c r="W34" i="5"/>
  <c r="BP11" i="5" s="1"/>
  <c r="R34" i="5"/>
  <c r="O34" i="5"/>
  <c r="L34" i="5"/>
  <c r="G34" i="5"/>
  <c r="E34" i="5"/>
  <c r="AZ34" i="5"/>
  <c r="AX15" i="5" s="1"/>
  <c r="T34" i="5"/>
  <c r="AX11" i="5" s="1"/>
  <c r="BM34" i="5"/>
  <c r="AX16" i="5" s="1"/>
  <c r="AJ34" i="5"/>
  <c r="AX13" i="5" s="1"/>
  <c r="B20" i="5"/>
  <c r="V2" i="5" s="1"/>
  <c r="BP10" i="5" l="1"/>
  <c r="BP9" i="5" s="1"/>
  <c r="J32" i="3" l="1"/>
  <c r="BH27" i="5" l="1"/>
  <c r="BJ27" i="5" s="1"/>
  <c r="BH26" i="5"/>
  <c r="BJ26" i="5" s="1"/>
  <c r="BH33" i="5"/>
  <c r="BJ33" i="5" s="1"/>
  <c r="BJ25" i="5"/>
  <c r="BH28" i="5"/>
  <c r="BJ28" i="5" s="1"/>
  <c r="BH32" i="5"/>
  <c r="BJ32" i="5" s="1"/>
  <c r="BJ23" i="5"/>
  <c r="BH29" i="5"/>
  <c r="BJ29" i="5" s="1"/>
  <c r="BH30" i="5"/>
  <c r="BJ30" i="5" s="1"/>
  <c r="BJ24" i="5"/>
  <c r="BH31" i="5"/>
  <c r="BJ31" i="5" s="1"/>
  <c r="J21" i="3"/>
  <c r="J18" i="3"/>
  <c r="J15" i="3"/>
  <c r="J12" i="3"/>
  <c r="AR32" i="5" l="1"/>
  <c r="AR28" i="5"/>
  <c r="AR24" i="5"/>
  <c r="AR26" i="5"/>
  <c r="AR33" i="5"/>
  <c r="AR29" i="5"/>
  <c r="AR31" i="5"/>
  <c r="AR27" i="5"/>
  <c r="AR23" i="5"/>
  <c r="AR30" i="5"/>
  <c r="AR22" i="5"/>
  <c r="AR25" i="5"/>
  <c r="BJ22" i="5"/>
  <c r="BH34" i="5"/>
  <c r="BP4" i="5" s="1"/>
  <c r="M3" i="3"/>
  <c r="J3" i="3"/>
  <c r="J8" i="3"/>
  <c r="AR34" i="5" l="1"/>
  <c r="AX14" i="5" s="1"/>
  <c r="AB34" i="5"/>
  <c r="AX12" i="5" s="1"/>
  <c r="BP5" i="5"/>
  <c r="BJ34" i="5"/>
  <c r="I30" i="5"/>
  <c r="BP30" i="5" s="1"/>
  <c r="BS30" i="5" s="1"/>
  <c r="I25" i="5"/>
  <c r="BP25" i="5" s="1"/>
  <c r="BS25" i="5" s="1"/>
  <c r="I24" i="5"/>
  <c r="BP24" i="5" s="1"/>
  <c r="BS24" i="5" s="1"/>
  <c r="I23" i="5"/>
  <c r="BP23" i="5" s="1"/>
  <c r="BS23" i="5" s="1"/>
  <c r="I26" i="5"/>
  <c r="BP26" i="5" s="1"/>
  <c r="BS26" i="5" s="1"/>
  <c r="I33" i="5"/>
  <c r="BP33" i="5" s="1"/>
  <c r="BS33" i="5" s="1"/>
  <c r="I29" i="5"/>
  <c r="BP29" i="5" s="1"/>
  <c r="BS29" i="5" s="1"/>
  <c r="I28" i="5"/>
  <c r="BP28" i="5" s="1"/>
  <c r="BS28" i="5" s="1"/>
  <c r="I32" i="5"/>
  <c r="BP32" i="5" s="1"/>
  <c r="BS32" i="5" s="1"/>
  <c r="BP27" i="5"/>
  <c r="BS27" i="5" s="1"/>
  <c r="I31" i="5"/>
  <c r="BP31" i="5" s="1"/>
  <c r="BS31" i="5" s="1"/>
  <c r="I22" i="5"/>
  <c r="BP22" i="5" l="1"/>
  <c r="BS22" i="5" s="1"/>
  <c r="I34" i="5"/>
  <c r="AX10" i="5" s="1"/>
  <c r="AX9" i="5" s="1"/>
  <c r="BP6" i="5"/>
  <c r="BP34" i="5" l="1"/>
  <c r="BV27" i="5"/>
  <c r="BV23" i="5"/>
  <c r="BV24" i="5"/>
  <c r="BV32" i="5"/>
  <c r="BV25" i="5"/>
  <c r="BV26" i="5"/>
  <c r="BV30" i="5"/>
  <c r="BV33" i="5"/>
  <c r="BV31" i="5"/>
  <c r="BV28" i="5"/>
  <c r="BV22" i="5"/>
  <c r="BV29" i="5"/>
  <c r="BS34" i="5" l="1"/>
  <c r="BV34" i="5" s="1"/>
  <c r="AX8" i="5" l="1"/>
  <c r="AX4" i="5" s="1"/>
  <c r="AX5" i="5" l="1"/>
  <c r="AX6" i="5"/>
</calcChain>
</file>

<file path=xl/sharedStrings.xml><?xml version="1.0" encoding="utf-8"?>
<sst xmlns="http://schemas.openxmlformats.org/spreadsheetml/2006/main" count="278" uniqueCount="121">
  <si>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</si>
  <si>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</si>
  <si>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</si>
  <si>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</si>
  <si>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</si>
  <si>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</si>
  <si>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</si>
  <si>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</si>
  <si>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</si>
  <si>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</si>
  <si>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</si>
  <si>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</si>
  <si>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電気</t>
    <rPh sb="0" eb="2">
      <t>デンキ</t>
    </rPh>
    <phoneticPr fontId="2"/>
  </si>
  <si>
    <t>使用量</t>
    <rPh sb="0" eb="3">
      <t>シヨウリョウ</t>
    </rPh>
    <phoneticPr fontId="2"/>
  </si>
  <si>
    <t>CO2排出量</t>
    <phoneticPr fontId="2"/>
  </si>
  <si>
    <t>(kg-CO2)</t>
    <phoneticPr fontId="2"/>
  </si>
  <si>
    <t>(円)</t>
    <rPh sb="1" eb="2">
      <t>エン</t>
    </rPh>
    <phoneticPr fontId="2"/>
  </si>
  <si>
    <t>ガス</t>
    <phoneticPr fontId="2"/>
  </si>
  <si>
    <t>水道</t>
    <rPh sb="0" eb="2">
      <t>スイドウ</t>
    </rPh>
    <phoneticPr fontId="2"/>
  </si>
  <si>
    <t>灯油</t>
    <rPh sb="0" eb="2">
      <t>トウユ</t>
    </rPh>
    <phoneticPr fontId="2"/>
  </si>
  <si>
    <t>ガソリン</t>
    <phoneticPr fontId="2"/>
  </si>
  <si>
    <t>軽油</t>
    <rPh sb="0" eb="2">
      <t>ケイユ</t>
    </rPh>
    <phoneticPr fontId="2"/>
  </si>
  <si>
    <t>(m3)</t>
    <phoneticPr fontId="2"/>
  </si>
  <si>
    <t>(ℓ)</t>
    <phoneticPr fontId="2"/>
  </si>
  <si>
    <t>合計</t>
    <rPh sb="0" eb="2">
      <t>ゴウケイ</t>
    </rPh>
    <phoneticPr fontId="2"/>
  </si>
  <si>
    <t>CO2排出係数(kg-CO2/kwh)</t>
    <rPh sb="3" eb="5">
      <t>ハイシュツ</t>
    </rPh>
    <rPh sb="5" eb="7">
      <t>ケイスウ</t>
    </rPh>
    <phoneticPr fontId="2"/>
  </si>
  <si>
    <t>電話番号</t>
    <rPh sb="0" eb="2">
      <t>デンワ</t>
    </rPh>
    <rPh sb="2" eb="4">
      <t>バンゴウ</t>
    </rPh>
    <phoneticPr fontId="2"/>
  </si>
  <si>
    <t>人</t>
    <rPh sb="0" eb="1">
      <t>ニン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</si>
  <si>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</si>
  <si>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ウジ</t>
    </rPh>
    <rPh sb="3" eb="4">
      <t>ナ</t>
    </rPh>
    <phoneticPr fontId="2"/>
  </si>
  <si>
    <t>〒</t>
    <phoneticPr fontId="2"/>
  </si>
  <si>
    <t>売電量</t>
    <rPh sb="0" eb="2">
      <t>バイデン</t>
    </rPh>
    <rPh sb="2" eb="3">
      <t>リョウ</t>
    </rPh>
    <phoneticPr fontId="2"/>
  </si>
  <si>
    <t>買電量</t>
    <rPh sb="0" eb="1">
      <t>カ</t>
    </rPh>
    <rPh sb="1" eb="2">
      <t>デン</t>
    </rPh>
    <rPh sb="2" eb="3">
      <t>リョウ</t>
    </rPh>
    <phoneticPr fontId="2"/>
  </si>
  <si>
    <t>買電金額</t>
    <rPh sb="0" eb="2">
      <t>カイデン</t>
    </rPh>
    <rPh sb="2" eb="4">
      <t>キンガク</t>
    </rPh>
    <phoneticPr fontId="2"/>
  </si>
  <si>
    <t>売電金額</t>
    <rPh sb="0" eb="2">
      <t>バイデン</t>
    </rPh>
    <rPh sb="2" eb="4">
      <t>キンガク</t>
    </rPh>
    <phoneticPr fontId="2"/>
  </si>
  <si>
    <t>(kg)</t>
    <phoneticPr fontId="2"/>
  </si>
  <si>
    <t>ごみ</t>
    <phoneticPr fontId="2"/>
  </si>
  <si>
    <t>排出量</t>
    <rPh sb="0" eb="2">
      <t>ハイシュツ</t>
    </rPh>
    <rPh sb="2" eb="3">
      <t>リョウ</t>
    </rPh>
    <phoneticPr fontId="2"/>
  </si>
  <si>
    <t>ガス</t>
    <phoneticPr fontId="2"/>
  </si>
  <si>
    <t>選択</t>
    <rPh sb="0" eb="2">
      <t>センタク</t>
    </rPh>
    <phoneticPr fontId="2"/>
  </si>
  <si>
    <t>私の</t>
    <rPh sb="0" eb="1">
      <t>ワタシ</t>
    </rPh>
    <phoneticPr fontId="2"/>
  </si>
  <si>
    <t>(％)</t>
    <phoneticPr fontId="2"/>
  </si>
  <si>
    <t>(t-CO2)</t>
    <phoneticPr fontId="2"/>
  </si>
  <si>
    <t>(人)</t>
    <rPh sb="1" eb="2">
      <t>ニン</t>
    </rPh>
    <phoneticPr fontId="2"/>
  </si>
  <si>
    <t>我が家の人数</t>
    <rPh sb="0" eb="1">
      <t>ワ</t>
    </rPh>
    <rPh sb="2" eb="3">
      <t>ヤ</t>
    </rPh>
    <rPh sb="4" eb="6">
      <t>ニンズウ</t>
    </rPh>
    <phoneticPr fontId="2"/>
  </si>
  <si>
    <t>【使い方】</t>
    <rPh sb="1" eb="2">
      <t>ツカ</t>
    </rPh>
    <rPh sb="3" eb="4">
      <t>カタ</t>
    </rPh>
    <phoneticPr fontId="2"/>
  </si>
  <si>
    <t>★</t>
    <phoneticPr fontId="2"/>
  </si>
  <si>
    <t>”我が家の”環境家計簿</t>
    <phoneticPr fontId="2"/>
  </si>
  <si>
    <t>富士見町</t>
    <rPh sb="0" eb="3">
      <t>フジミ</t>
    </rPh>
    <rPh sb="3" eb="4">
      <t>マチ</t>
    </rPh>
    <phoneticPr fontId="2"/>
  </si>
  <si>
    <t>私の選択</t>
    <rPh sb="0" eb="1">
      <t>ワタシ</t>
    </rPh>
    <rPh sb="2" eb="4">
      <t>センタク</t>
    </rPh>
    <phoneticPr fontId="2"/>
  </si>
  <si>
    <t xml:space="preserve"> 1　再エネを購入+売電</t>
    <phoneticPr fontId="2"/>
  </si>
  <si>
    <t xml:space="preserve"> 2　再エネを購入</t>
    <phoneticPr fontId="2"/>
  </si>
  <si>
    <t xml:space="preserve"> 3　再エネ以外を購入+売電</t>
    <phoneticPr fontId="2"/>
  </si>
  <si>
    <t xml:space="preserve"> 4　再エネ以外を購入</t>
    <phoneticPr fontId="2"/>
  </si>
  <si>
    <t xml:space="preserve"> 1　プロパンガス</t>
    <phoneticPr fontId="2"/>
  </si>
  <si>
    <t xml:space="preserve"> 2　都市ガス</t>
    <phoneticPr fontId="2"/>
  </si>
  <si>
    <t xml:space="preserve"> 3　使用していない</t>
    <phoneticPr fontId="2"/>
  </si>
  <si>
    <t xml:space="preserve"> 1　使用している</t>
    <phoneticPr fontId="2"/>
  </si>
  <si>
    <t xml:space="preserve"> 2　使用していない</t>
    <phoneticPr fontId="2"/>
  </si>
  <si>
    <t>備考</t>
    <rPh sb="0" eb="2">
      <t>ビコウ</t>
    </rPh>
    <phoneticPr fontId="2"/>
  </si>
  <si>
    <t>出典：</t>
    <rPh sb="0" eb="2">
      <t>シュッテン</t>
    </rPh>
    <phoneticPr fontId="2"/>
  </si>
  <si>
    <t>(kWh)</t>
    <phoneticPr fontId="2"/>
  </si>
  <si>
    <t>色の部分にご入力ください。(次にご入力いただく部分が</t>
    <rPh sb="0" eb="1">
      <t>イロ</t>
    </rPh>
    <rPh sb="2" eb="4">
      <t>ブブン</t>
    </rPh>
    <rPh sb="6" eb="8">
      <t>ニュウリョク</t>
    </rPh>
    <rPh sb="14" eb="15">
      <t>ツギ</t>
    </rPh>
    <rPh sb="17" eb="19">
      <t>ニュウリョク</t>
    </rPh>
    <rPh sb="23" eb="25">
      <t>ブブン</t>
    </rPh>
    <phoneticPr fontId="2"/>
  </si>
  <si>
    <t>色に変わります。)</t>
    <rPh sb="0" eb="1">
      <t>イロ</t>
    </rPh>
    <rPh sb="2" eb="3">
      <t>カ</t>
    </rPh>
    <phoneticPr fontId="2"/>
  </si>
  <si>
    <t>「電気」「ガス」「水道」などの「使用量」に応じた「CO2排出量」が自動的に表示されます。</t>
    <rPh sb="1" eb="3">
      <t>デンキ</t>
    </rPh>
    <rPh sb="9" eb="11">
      <t>スイドウ</t>
    </rPh>
    <rPh sb="16" eb="18">
      <t>シヨウ</t>
    </rPh>
    <rPh sb="18" eb="19">
      <t>リョウ</t>
    </rPh>
    <rPh sb="21" eb="22">
      <t>オウ</t>
    </rPh>
    <rPh sb="28" eb="30">
      <t>ハイシュツ</t>
    </rPh>
    <rPh sb="30" eb="31">
      <t>リョウ</t>
    </rPh>
    <rPh sb="33" eb="35">
      <t>ジドウ</t>
    </rPh>
    <rPh sb="35" eb="36">
      <t>テキ</t>
    </rPh>
    <rPh sb="37" eb="39">
      <t>ヒョウジ</t>
    </rPh>
    <phoneticPr fontId="2"/>
  </si>
  <si>
    <t>エネルギーの種類</t>
    <rPh sb="6" eb="8">
      <t>シュルイ</t>
    </rPh>
    <phoneticPr fontId="2"/>
  </si>
  <si>
    <t>基準のCO2排出量（2013年）</t>
    <rPh sb="0" eb="2">
      <t>キジュン</t>
    </rPh>
    <rPh sb="6" eb="8">
      <t>ハイシュツ</t>
    </rPh>
    <rPh sb="8" eb="9">
      <t>リョウ</t>
    </rPh>
    <rPh sb="14" eb="15">
      <t>ネン</t>
    </rPh>
    <phoneticPr fontId="2"/>
  </si>
  <si>
    <t>目標のCO2排出量（2030年）</t>
    <rPh sb="0" eb="2">
      <t>モクヒョウ</t>
    </rPh>
    <rPh sb="6" eb="8">
      <t>ハイシュツ</t>
    </rPh>
    <rPh sb="8" eb="9">
      <t>リョウ</t>
    </rPh>
    <rPh sb="14" eb="15">
      <t>ネン</t>
    </rPh>
    <phoneticPr fontId="2"/>
  </si>
  <si>
    <t>目標のCO2削減率（2030年）</t>
    <rPh sb="0" eb="2">
      <t>モクヒョウ</t>
    </rPh>
    <rPh sb="6" eb="8">
      <t>サクゲン</t>
    </rPh>
    <rPh sb="8" eb="9">
      <t>リツ</t>
    </rPh>
    <rPh sb="14" eb="15">
      <t>ネン</t>
    </rPh>
    <phoneticPr fontId="2"/>
  </si>
  <si>
    <t>あと</t>
    <phoneticPr fontId="2"/>
  </si>
  <si>
    <t>削減量</t>
    <rPh sb="0" eb="2">
      <t>サクゲン</t>
    </rPh>
    <rPh sb="2" eb="3">
      <t>リョウ</t>
    </rPh>
    <phoneticPr fontId="2"/>
  </si>
  <si>
    <t>削減率</t>
    <rPh sb="0" eb="2">
      <t>サクゲン</t>
    </rPh>
    <rPh sb="2" eb="3">
      <t>リツ</t>
    </rPh>
    <phoneticPr fontId="2"/>
  </si>
  <si>
    <t>合計</t>
    <rPh sb="0" eb="2">
      <t>ゴウケイ</t>
    </rPh>
    <phoneticPr fontId="2"/>
  </si>
  <si>
    <t>目標</t>
    <rPh sb="0" eb="2">
      <t>モクヒョウ</t>
    </rPh>
    <phoneticPr fontId="2"/>
  </si>
  <si>
    <t>CO2排出量</t>
    <rPh sb="3" eb="6">
      <t>ハイシュツリョウ</t>
    </rPh>
    <phoneticPr fontId="2"/>
  </si>
  <si>
    <t>(達成/未達成)</t>
    <rPh sb="1" eb="3">
      <t>タッセイ</t>
    </rPh>
    <rPh sb="4" eb="7">
      <t>ミタッセイ</t>
    </rPh>
    <phoneticPr fontId="2"/>
  </si>
  <si>
    <t>目標量</t>
    <rPh sb="0" eb="2">
      <t>モクヒョウ</t>
    </rPh>
    <rPh sb="2" eb="3">
      <t>リョウ</t>
    </rPh>
    <phoneticPr fontId="2"/>
  </si>
  <si>
    <t>達成状況</t>
    <rPh sb="0" eb="2">
      <t>タッセイ</t>
    </rPh>
    <rPh sb="2" eb="4">
      <t>ジョウキョウ</t>
    </rPh>
    <phoneticPr fontId="2"/>
  </si>
  <si>
    <t>達成</t>
    <rPh sb="0" eb="2">
      <t>タッセイ</t>
    </rPh>
    <phoneticPr fontId="2"/>
  </si>
  <si>
    <t>状況</t>
    <rPh sb="0" eb="2">
      <t>ジョウキョウ</t>
    </rPh>
    <phoneticPr fontId="2"/>
  </si>
  <si>
    <t>料金</t>
    <rPh sb="0" eb="2">
      <t>リョウキン</t>
    </rPh>
    <phoneticPr fontId="2"/>
  </si>
  <si>
    <t>エネルギー料金</t>
    <rPh sb="5" eb="7">
      <t>リョウキン</t>
    </rPh>
    <phoneticPr fontId="2"/>
  </si>
  <si>
    <t>”我が家の”</t>
    <rPh sb="1" eb="2">
      <t>ワ</t>
    </rPh>
    <rPh sb="3" eb="4">
      <t>ヤ</t>
    </rPh>
    <phoneticPr fontId="2"/>
  </si>
  <si>
    <t>”我が家の”</t>
    <phoneticPr fontId="2"/>
  </si>
  <si>
    <t>CO2排出量</t>
    <rPh sb="3" eb="5">
      <t>ハイシュツ</t>
    </rPh>
    <rPh sb="5" eb="6">
      <t>リョウ</t>
    </rPh>
    <phoneticPr fontId="2"/>
  </si>
  <si>
    <t>”2030年目標の”</t>
    <rPh sb="5" eb="6">
      <t>ネン</t>
    </rPh>
    <rPh sb="6" eb="8">
      <t>モクヒョウ</t>
    </rPh>
    <phoneticPr fontId="2"/>
  </si>
  <si>
    <t>目標達成状況</t>
    <rPh sb="0" eb="2">
      <t>モクヒョウ</t>
    </rPh>
    <rPh sb="2" eb="4">
      <t>タッセイ</t>
    </rPh>
    <rPh sb="4" eb="6">
      <t>ジョウキョウ</t>
    </rPh>
    <phoneticPr fontId="2"/>
  </si>
  <si>
    <t>ごみ排出量</t>
    <rPh sb="2" eb="4">
      <t>ハイシュツ</t>
    </rPh>
    <rPh sb="4" eb="5">
      <t>リョウ</t>
    </rPh>
    <phoneticPr fontId="2"/>
  </si>
  <si>
    <t>★</t>
    <phoneticPr fontId="2"/>
  </si>
  <si>
    <t>「我が家の人数」は、必ずご入力ください。</t>
    <rPh sb="10" eb="11">
      <t>カナラ</t>
    </rPh>
    <rPh sb="13" eb="15">
      <t>ニュウリョク</t>
    </rPh>
    <phoneticPr fontId="2"/>
  </si>
  <si>
    <t>ご協力いただける方は、1月から12月までご入力後、建設課生活環境係までお送りください。</t>
    <rPh sb="1" eb="3">
      <t>キョウリョク</t>
    </rPh>
    <rPh sb="8" eb="9">
      <t>カタ</t>
    </rPh>
    <rPh sb="12" eb="13">
      <t>ガツ</t>
    </rPh>
    <rPh sb="17" eb="18">
      <t>ガツ</t>
    </rPh>
    <rPh sb="21" eb="23">
      <t>ニュウリョク</t>
    </rPh>
    <rPh sb="23" eb="24">
      <t>ゴ</t>
    </rPh>
    <rPh sb="25" eb="27">
      <t>ケンセツ</t>
    </rPh>
    <rPh sb="27" eb="28">
      <t>カ</t>
    </rPh>
    <rPh sb="28" eb="33">
      <t>セイカツカンキョウカカリ</t>
    </rPh>
    <rPh sb="36" eb="37">
      <t>オク</t>
    </rPh>
    <phoneticPr fontId="2"/>
  </si>
  <si>
    <t>環境省HP「令和３年度の電気事業者ごとの基礎排出係数・調整後排出係数等（一部追加・更新）の公表について」</t>
    <phoneticPr fontId="2"/>
  </si>
  <si>
    <t>日本LPガス協会HP（https://www.j-lpgas.gr.jp/nenten/co2.html）</t>
    <phoneticPr fontId="2"/>
  </si>
  <si>
    <t>長野都市ガスHP（https://www.nagano-toshi-gas.co.jp/company/kankyo/gas.html）</t>
    <phoneticPr fontId="2"/>
  </si>
  <si>
    <t>環境省（エコ帳）「既存の環境家計簿の現状について（参考資料2）」</t>
    <rPh sb="6" eb="7">
      <t>チョウ</t>
    </rPh>
    <phoneticPr fontId="2"/>
  </si>
  <si>
    <t>（https://www.env.go.jp/council/37ghg-mieruka/y371-01/ref02.pdf）</t>
    <phoneticPr fontId="2"/>
  </si>
  <si>
    <t>”富士見町（家庭部門）の”</t>
    <rPh sb="1" eb="4">
      <t>フジミ</t>
    </rPh>
    <rPh sb="4" eb="5">
      <t>マチ</t>
    </rPh>
    <rPh sb="6" eb="8">
      <t>カテイ</t>
    </rPh>
    <rPh sb="8" eb="10">
      <t>ブモン</t>
    </rPh>
    <phoneticPr fontId="2"/>
  </si>
  <si>
    <t>環境省HP「廃棄物分野における排出量の算定方法について（案）」（https://www.env.go.jp/content/900445123.pdf）</t>
    <phoneticPr fontId="2"/>
  </si>
  <si>
    <t>環境省HP「温室効果ガス排出量 算定・報告・公表制度」（https://ghg-santeikohyo.env.go.jp/calc）</t>
    <phoneticPr fontId="2"/>
  </si>
  <si>
    <t>「ごみ」の「排出量」については、ごみ出しの前に体重計を使うと重さがわかります。</t>
    <rPh sb="6" eb="8">
      <t>ハイシュツ</t>
    </rPh>
    <rPh sb="8" eb="9">
      <t>リョウ</t>
    </rPh>
    <phoneticPr fontId="2"/>
  </si>
  <si>
    <t>（正確な重さがわからない場合は、だいたいの重さをご入力ください。）目標は、「1日・1人・300g」です。</t>
    <rPh sb="33" eb="35">
      <t>モクヒョウ</t>
    </rPh>
    <rPh sb="39" eb="40">
      <t>ニチ</t>
    </rPh>
    <rPh sb="42" eb="43">
      <t>ニン</t>
    </rPh>
    <phoneticPr fontId="2"/>
  </si>
  <si>
    <t>”富士見町の”</t>
    <rPh sb="1" eb="4">
      <t>フジミ</t>
    </rPh>
    <rPh sb="4" eb="5">
      <t>マチ</t>
    </rPh>
    <phoneticPr fontId="2"/>
  </si>
  <si>
    <t>人口推計（2030年）</t>
    <rPh sb="0" eb="2">
      <t>ジンコウ</t>
    </rPh>
    <rPh sb="2" eb="4">
      <t>スイケイ</t>
    </rPh>
    <rPh sb="9" eb="10">
      <t>ネン</t>
    </rPh>
    <phoneticPr fontId="2"/>
  </si>
  <si>
    <t>環境省HP「地球温暖化対策計画　概要」（）</t>
    <rPh sb="6" eb="13">
      <t>チキュウオンダンカタイサク</t>
    </rPh>
    <rPh sb="13" eb="15">
      <t>ケイカク</t>
    </rPh>
    <rPh sb="16" eb="18">
      <t>ガイヨウ</t>
    </rPh>
    <phoneticPr fontId="2"/>
  </si>
  <si>
    <t>自治体排出量カルテ「CO2排出量の傾向把握」（富士見町）</t>
    <rPh sb="0" eb="3">
      <t>ジチタイ</t>
    </rPh>
    <rPh sb="3" eb="6">
      <t>ハイシュツリョウ</t>
    </rPh>
    <rPh sb="13" eb="15">
      <t>ハイシュツ</t>
    </rPh>
    <rPh sb="15" eb="16">
      <t>リョウ</t>
    </rPh>
    <rPh sb="17" eb="19">
      <t>ケイコウ</t>
    </rPh>
    <rPh sb="19" eb="21">
      <t>ハアク</t>
    </rPh>
    <rPh sb="23" eb="26">
      <t>フジミ</t>
    </rPh>
    <rPh sb="26" eb="27">
      <t>マチ</t>
    </rPh>
    <phoneticPr fontId="2"/>
  </si>
  <si>
    <t>上記より算定</t>
    <rPh sb="0" eb="2">
      <t>ジョウキ</t>
    </rPh>
    <rPh sb="4" eb="6">
      <t>サンテイ</t>
    </rPh>
    <phoneticPr fontId="2"/>
  </si>
  <si>
    <t>”富士見町（運輸部門）の”</t>
    <rPh sb="1" eb="4">
      <t>フジミ</t>
    </rPh>
    <rPh sb="4" eb="5">
      <t>マチ</t>
    </rPh>
    <rPh sb="6" eb="8">
      <t>ウンユ</t>
    </rPh>
    <rPh sb="8" eb="10">
      <t>ブモン</t>
    </rPh>
    <phoneticPr fontId="2"/>
  </si>
  <si>
    <t>富士見町第6次総合計画</t>
    <rPh sb="0" eb="3">
      <t>フジミ</t>
    </rPh>
    <rPh sb="3" eb="4">
      <t>マチ</t>
    </rPh>
    <rPh sb="4" eb="5">
      <t>ダイ</t>
    </rPh>
    <rPh sb="6" eb="7">
      <t>ジ</t>
    </rPh>
    <rPh sb="7" eb="9">
      <t>ソウゴウ</t>
    </rPh>
    <rPh sb="9" eb="11">
      <t>ケイカク</t>
    </rPh>
    <phoneticPr fontId="2"/>
  </si>
  <si>
    <t>人数</t>
    <rPh sb="0" eb="2">
      <t>ニンズウ</t>
    </rPh>
    <phoneticPr fontId="2"/>
  </si>
  <si>
    <t>R05_環境家計簿シート「我が家の人数」より（未入力の場合は1人とする）</t>
    <rPh sb="4" eb="6">
      <t>カンキョウ</t>
    </rPh>
    <rPh sb="6" eb="9">
      <t>カケイボ</t>
    </rPh>
    <rPh sb="13" eb="14">
      <t>ワ</t>
    </rPh>
    <rPh sb="15" eb="16">
      <t>ヤ</t>
    </rPh>
    <rPh sb="17" eb="19">
      <t>ニンズウ</t>
    </rPh>
    <rPh sb="23" eb="26">
      <t>ミニュウリョク</t>
    </rPh>
    <rPh sb="27" eb="29">
      <t>バアイ</t>
    </rPh>
    <rPh sb="31" eb="32">
      <t>ニン</t>
    </rPh>
    <phoneticPr fontId="2"/>
  </si>
  <si>
    <t>環境省HP「地球温暖化対策計画　概要」（https://www.env.go.jp/earth/ondanka/keikaku/211022.html）</t>
    <rPh sb="6" eb="13">
      <t>チキュウオンダンカタイサク</t>
    </rPh>
    <rPh sb="13" eb="15">
      <t>ケイカク</t>
    </rPh>
    <rPh sb="16" eb="18">
      <t>ガイヨウ</t>
    </rPh>
    <phoneticPr fontId="2"/>
  </si>
  <si>
    <t>自家用乗用車の割合</t>
    <rPh sb="0" eb="3">
      <t>ジカヨウ</t>
    </rPh>
    <rPh sb="3" eb="6">
      <t>ジョウヨウシャ</t>
    </rPh>
    <rPh sb="7" eb="9">
      <t>ワリアイ</t>
    </rPh>
    <phoneticPr fontId="2"/>
  </si>
  <si>
    <t>自家用貨物車の割合</t>
    <rPh sb="7" eb="9">
      <t>ワリアイ</t>
    </rPh>
    <phoneticPr fontId="2"/>
  </si>
  <si>
    <t>国土交通省HP「運輸部門における二酸化炭素排出量」</t>
    <phoneticPr fontId="2"/>
  </si>
  <si>
    <t>（https://www.mlit.go.jp/sogoseisaku/environment/sosei_environment_tk_000007.html）</t>
    <phoneticPr fontId="2"/>
  </si>
  <si>
    <t>産業部門の割合（2019年）</t>
    <rPh sb="0" eb="2">
      <t>サンギョウ</t>
    </rPh>
    <rPh sb="2" eb="4">
      <t>ブモン</t>
    </rPh>
    <rPh sb="5" eb="7">
      <t>ワリアイ</t>
    </rPh>
    <rPh sb="12" eb="13">
      <t>ネン</t>
    </rPh>
    <phoneticPr fontId="2"/>
  </si>
  <si>
    <t>業務その他部門の割合（2019年）</t>
    <rPh sb="0" eb="2">
      <t>ギョウム</t>
    </rPh>
    <rPh sb="4" eb="5">
      <t>タ</t>
    </rPh>
    <rPh sb="5" eb="7">
      <t>ブモン</t>
    </rPh>
    <rPh sb="8" eb="10">
      <t>ワリアイ</t>
    </rPh>
    <phoneticPr fontId="2"/>
  </si>
  <si>
    <t>家庭部門の割合（2019年）</t>
    <rPh sb="0" eb="2">
      <t>カテイ</t>
    </rPh>
    <rPh sb="2" eb="4">
      <t>ブモン</t>
    </rPh>
    <rPh sb="5" eb="7">
      <t>ワリアイ</t>
    </rPh>
    <phoneticPr fontId="2"/>
  </si>
  <si>
    <t>－</t>
    <phoneticPr fontId="2"/>
  </si>
  <si>
    <t>宛先　e-mail：kensetsu@town.fujimi.lg.jp　FAX：0266-62-4481</t>
  </si>
  <si>
    <t>「灯油」「ガソリン」「軽油」などは、購入（支払い）した際に明細をみて使用量をご入力ください。</t>
    <rPh sb="1" eb="3">
      <t>トウユ</t>
    </rPh>
    <rPh sb="11" eb="13">
      <t>ケイユ</t>
    </rPh>
    <rPh sb="18" eb="20">
      <t>コウニュウ</t>
    </rPh>
    <rPh sb="21" eb="23">
      <t>シハラ</t>
    </rPh>
    <rPh sb="27" eb="28">
      <t>サイ</t>
    </rPh>
    <rPh sb="29" eb="31">
      <t>メイサイ</t>
    </rPh>
    <rPh sb="34" eb="36">
      <t>シヨウ</t>
    </rPh>
    <rPh sb="36" eb="37">
      <t>リョウ</t>
    </rPh>
    <rPh sb="39" eb="4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</si>
</sst>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"/>
    <numFmt numFmtId="177" formatCode="####&quot;年&quot;"/>
    <numFmt numFmtId="178" formatCode="\(&quot;令&quot;&quot;和&quot;##&quot;年&quot;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sz val="14"/>
      <color theme="1"/>
      <name val="HGP創英角ﾎﾟｯﾌﾟ体"/>
      <family val="3"/>
      <charset val="128"/>
    </font>
    <font>
      <sz val="8"/>
      <name val="游明朝"/>
      <family val="1"/>
      <charset val="128"/>
    </font>
    <font>
      <sz val="8"/>
      <color theme="1"/>
      <name val="UD デジタル 教科書体 NP-B"/>
      <family val="1"/>
      <charset val="128"/>
    </font>
    <font>
      <sz val="14"/>
      <color theme="1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sz val="8"/>
      <color theme="4" tint="-0.249977111117893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shrinkToFit="1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0" fillId="0" borderId="34" xfId="0" applyFont="1" applyBorder="1"/>
    <xf numFmtId="0" fontId="10" fillId="0" borderId="19" xfId="0" applyFont="1" applyBorder="1"/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shrinkToFit="1"/>
    </xf>
    <xf numFmtId="0" fontId="7" fillId="0" borderId="5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58" xfId="0" applyFont="1" applyFill="1" applyBorder="1" applyAlignment="1">
      <alignment horizontal="right" shrinkToFit="1"/>
    </xf>
    <xf numFmtId="0" fontId="4" fillId="0" borderId="59" xfId="0" applyFont="1" applyFill="1" applyBorder="1" applyAlignment="1">
      <alignment horizontal="right" shrinkToFit="1"/>
    </xf>
    <xf numFmtId="0" fontId="4" fillId="0" borderId="17" xfId="0" applyFont="1" applyFill="1" applyBorder="1" applyAlignment="1">
      <alignment horizontal="right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38" fontId="3" fillId="0" borderId="56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/>
    </xf>
    <xf numFmtId="38" fontId="3" fillId="0" borderId="63" xfId="1" applyFont="1" applyFill="1" applyBorder="1" applyAlignment="1">
      <alignment horizontal="right"/>
    </xf>
    <xf numFmtId="38" fontId="3" fillId="0" borderId="66" xfId="1" applyFont="1" applyFill="1" applyBorder="1" applyAlignment="1">
      <alignment horizontal="right"/>
    </xf>
    <xf numFmtId="38" fontId="3" fillId="0" borderId="60" xfId="1" applyFont="1" applyFill="1" applyBorder="1" applyAlignment="1">
      <alignment horizontal="right"/>
    </xf>
    <xf numFmtId="0" fontId="3" fillId="0" borderId="64" xfId="0" applyFont="1" applyFill="1" applyBorder="1" applyAlignment="1">
      <alignment horizontal="center" shrinkToFit="1"/>
    </xf>
    <xf numFmtId="38" fontId="3" fillId="0" borderId="21" xfId="1" applyFont="1" applyFill="1" applyBorder="1" applyAlignment="1">
      <alignment horizontal="right" shrinkToFit="1"/>
    </xf>
    <xf numFmtId="38" fontId="3" fillId="0" borderId="12" xfId="1" applyFont="1" applyFill="1" applyBorder="1" applyAlignment="1">
      <alignment horizontal="right" shrinkToFit="1"/>
    </xf>
    <xf numFmtId="38" fontId="3" fillId="0" borderId="30" xfId="1" applyFont="1" applyFill="1" applyBorder="1" applyAlignment="1">
      <alignment horizontal="right" shrinkToFit="1"/>
    </xf>
    <xf numFmtId="0" fontId="3" fillId="0" borderId="16" xfId="0" applyFont="1" applyFill="1" applyBorder="1" applyAlignment="1">
      <alignment horizontal="center" shrinkToFit="1"/>
    </xf>
    <xf numFmtId="0" fontId="7" fillId="0" borderId="57" xfId="0" applyFont="1" applyFill="1" applyBorder="1" applyAlignment="1">
      <alignment horizontal="center"/>
    </xf>
    <xf numFmtId="38" fontId="3" fillId="0" borderId="67" xfId="1" applyFont="1" applyBorder="1" applyAlignment="1">
      <alignment horizontal="right"/>
    </xf>
    <xf numFmtId="38" fontId="3" fillId="0" borderId="17" xfId="1" applyFont="1" applyBorder="1" applyAlignment="1">
      <alignment horizontal="right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38" fontId="7" fillId="0" borderId="45" xfId="1" applyFont="1" applyBorder="1" applyAlignment="1">
      <alignment horizontal="right" shrinkToFit="1"/>
    </xf>
    <xf numFmtId="38" fontId="7" fillId="0" borderId="46" xfId="1" applyFont="1" applyBorder="1" applyAlignment="1">
      <alignment horizontal="right" shrinkToFit="1"/>
    </xf>
    <xf numFmtId="38" fontId="7" fillId="0" borderId="47" xfId="1" applyFont="1" applyBorder="1" applyAlignment="1">
      <alignment horizontal="right" shrinkToFi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left" indent="1" shrinkToFi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 shrinkToFit="1"/>
    </xf>
    <xf numFmtId="0" fontId="3" fillId="0" borderId="27" xfId="0" applyFont="1" applyFill="1" applyBorder="1" applyAlignment="1">
      <alignment horizontal="right" shrinkToFit="1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8" fontId="7" fillId="0" borderId="49" xfId="1" applyFont="1" applyBorder="1" applyAlignment="1">
      <alignment horizontal="right" shrinkToFit="1"/>
    </xf>
    <xf numFmtId="38" fontId="7" fillId="0" borderId="50" xfId="1" applyFont="1" applyBorder="1" applyAlignment="1">
      <alignment horizontal="right" shrinkToFit="1"/>
    </xf>
    <xf numFmtId="38" fontId="7" fillId="0" borderId="51" xfId="1" applyFont="1" applyBorder="1" applyAlignment="1">
      <alignment horizontal="right" shrinkToFi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9" xfId="0" applyFont="1" applyBorder="1" applyAlignment="1">
      <alignment horizontal="left"/>
    </xf>
    <xf numFmtId="38" fontId="7" fillId="0" borderId="45" xfId="1" applyFont="1" applyBorder="1" applyAlignment="1">
      <alignment horizontal="center" shrinkToFit="1"/>
    </xf>
    <xf numFmtId="38" fontId="7" fillId="0" borderId="46" xfId="1" applyFont="1" applyBorder="1" applyAlignment="1">
      <alignment horizontal="center" shrinkToFit="1"/>
    </xf>
    <xf numFmtId="38" fontId="7" fillId="0" borderId="47" xfId="1" applyFont="1" applyBorder="1" applyAlignment="1">
      <alignment horizontal="center" shrinkToFit="1"/>
    </xf>
    <xf numFmtId="38" fontId="7" fillId="0" borderId="52" xfId="1" applyFont="1" applyBorder="1" applyAlignment="1">
      <alignment horizontal="right" shrinkToFit="1"/>
    </xf>
    <xf numFmtId="38" fontId="7" fillId="0" borderId="53" xfId="1" applyFont="1" applyBorder="1" applyAlignment="1">
      <alignment horizontal="right" shrinkToFit="1"/>
    </xf>
    <xf numFmtId="38" fontId="7" fillId="0" borderId="54" xfId="1" applyFont="1" applyBorder="1" applyAlignment="1">
      <alignment horizontal="right" shrinkToFi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left" indent="1" shrinkToFit="1"/>
    </xf>
    <xf numFmtId="0" fontId="3" fillId="0" borderId="5" xfId="0" applyFont="1" applyFill="1" applyBorder="1" applyAlignment="1">
      <alignment horizontal="left" indent="1" shrinkToFit="1"/>
    </xf>
    <xf numFmtId="1" fontId="7" fillId="0" borderId="52" xfId="0" applyNumberFormat="1" applyFont="1" applyBorder="1" applyAlignment="1">
      <alignment horizontal="right" shrinkToFit="1"/>
    </xf>
    <xf numFmtId="1" fontId="7" fillId="0" borderId="53" xfId="0" applyNumberFormat="1" applyFont="1" applyBorder="1" applyAlignment="1">
      <alignment horizontal="right" shrinkToFit="1"/>
    </xf>
    <xf numFmtId="1" fontId="7" fillId="0" borderId="54" xfId="0" applyNumberFormat="1" applyFont="1" applyBorder="1" applyAlignment="1">
      <alignment horizontal="right" shrinkToFit="1"/>
    </xf>
    <xf numFmtId="38" fontId="3" fillId="0" borderId="68" xfId="1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indent="1" shrinkToFit="1"/>
    </xf>
    <xf numFmtId="0" fontId="3" fillId="0" borderId="43" xfId="0" applyFont="1" applyFill="1" applyBorder="1" applyAlignment="1">
      <alignment horizontal="left" indent="1" shrinkToFit="1"/>
    </xf>
    <xf numFmtId="0" fontId="3" fillId="0" borderId="43" xfId="0" applyFont="1" applyFill="1" applyBorder="1" applyAlignment="1">
      <alignment horizontal="left" shrinkToFit="1"/>
    </xf>
    <xf numFmtId="0" fontId="3" fillId="0" borderId="44" xfId="0" applyFont="1" applyFill="1" applyBorder="1" applyAlignment="1">
      <alignment horizontal="left" shrinkToFit="1"/>
    </xf>
    <xf numFmtId="0" fontId="3" fillId="0" borderId="30" xfId="0" applyFont="1" applyFill="1" applyBorder="1" applyAlignment="1">
      <alignment horizontal="left" indent="1" shrinkToFit="1"/>
    </xf>
    <xf numFmtId="0" fontId="3" fillId="0" borderId="31" xfId="0" applyFont="1" applyFill="1" applyBorder="1" applyAlignment="1">
      <alignment horizontal="left" indent="1" shrinkToFit="1"/>
    </xf>
    <xf numFmtId="0" fontId="3" fillId="0" borderId="31" xfId="0" applyFont="1" applyFill="1" applyBorder="1" applyAlignment="1">
      <alignment horizontal="left" shrinkToFit="1"/>
    </xf>
    <xf numFmtId="0" fontId="3" fillId="0" borderId="32" xfId="0" applyFont="1" applyFill="1" applyBorder="1" applyAlignment="1">
      <alignment horizontal="left" shrinkToFit="1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right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 shrinkToFit="1"/>
    </xf>
    <xf numFmtId="0" fontId="3" fillId="0" borderId="19" xfId="0" applyFont="1" applyFill="1" applyBorder="1" applyAlignment="1">
      <alignment horizontal="left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 vertical="top" shrinkToFit="1"/>
    </xf>
    <xf numFmtId="178" fontId="4" fillId="0" borderId="0" xfId="0" applyNumberFormat="1" applyFont="1" applyFill="1" applyBorder="1" applyAlignment="1">
      <alignment horizontal="center" vertical="top" shrinkToFit="1"/>
    </xf>
    <xf numFmtId="178" fontId="4" fillId="0" borderId="41" xfId="0" applyNumberFormat="1" applyFont="1" applyFill="1" applyBorder="1" applyAlignment="1">
      <alignment horizontal="center" vertical="top" shrinkToFit="1"/>
    </xf>
    <xf numFmtId="178" fontId="4" fillId="0" borderId="38" xfId="0" applyNumberFormat="1" applyFont="1" applyFill="1" applyBorder="1" applyAlignment="1">
      <alignment horizontal="center" vertical="top" shrinkToFit="1"/>
    </xf>
    <xf numFmtId="178" fontId="4" fillId="0" borderId="39" xfId="0" applyNumberFormat="1" applyFont="1" applyFill="1" applyBorder="1" applyAlignment="1">
      <alignment horizontal="center" vertical="top" shrinkToFit="1"/>
    </xf>
    <xf numFmtId="178" fontId="4" fillId="0" borderId="40" xfId="0" applyNumberFormat="1" applyFont="1" applyFill="1" applyBorder="1" applyAlignment="1">
      <alignment horizontal="center" vertical="top" shrinkToFit="1"/>
    </xf>
    <xf numFmtId="177" fontId="3" fillId="0" borderId="37" xfId="0" applyNumberFormat="1" applyFont="1" applyFill="1" applyBorder="1" applyAlignment="1">
      <alignment horizontal="center" shrinkToFit="1"/>
    </xf>
    <xf numFmtId="177" fontId="3" fillId="0" borderId="1" xfId="0" applyNumberFormat="1" applyFont="1" applyFill="1" applyBorder="1" applyAlignment="1">
      <alignment horizontal="center" shrinkToFit="1"/>
    </xf>
    <xf numFmtId="177" fontId="3" fillId="0" borderId="29" xfId="0" applyNumberFormat="1" applyFont="1" applyFill="1" applyBorder="1" applyAlignment="1">
      <alignment horizontal="center" shrinkToFit="1"/>
    </xf>
    <xf numFmtId="177" fontId="3" fillId="0" borderId="2" xfId="0" applyNumberFormat="1" applyFont="1" applyFill="1" applyBorder="1" applyAlignment="1">
      <alignment horizontal="center" shrinkToFit="1"/>
    </xf>
    <xf numFmtId="177" fontId="3" fillId="0" borderId="0" xfId="0" applyNumberFormat="1" applyFont="1" applyFill="1" applyBorder="1" applyAlignment="1">
      <alignment horizontal="center" shrinkToFit="1"/>
    </xf>
    <xf numFmtId="177" fontId="3" fillId="0" borderId="41" xfId="0" applyNumberFormat="1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right" shrinkToFit="1"/>
    </xf>
    <xf numFmtId="0" fontId="3" fillId="0" borderId="35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shrinkToFit="1"/>
    </xf>
    <xf numFmtId="38" fontId="3" fillId="0" borderId="12" xfId="1" applyNumberFormat="1" applyFont="1" applyFill="1" applyBorder="1" applyAlignment="1">
      <alignment horizontal="right" shrinkToFit="1"/>
    </xf>
    <xf numFmtId="38" fontId="3" fillId="0" borderId="30" xfId="1" applyNumberFormat="1" applyFont="1" applyFill="1" applyBorder="1" applyAlignment="1">
      <alignment horizontal="right" shrinkToFit="1"/>
    </xf>
    <xf numFmtId="0" fontId="3" fillId="0" borderId="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8" fontId="3" fillId="0" borderId="7" xfId="1" applyFont="1" applyFill="1" applyBorder="1" applyAlignment="1">
      <alignment horizontal="right" shrinkToFit="1"/>
    </xf>
    <xf numFmtId="38" fontId="3" fillId="0" borderId="33" xfId="1" applyFont="1" applyFill="1" applyBorder="1" applyAlignment="1">
      <alignment horizontal="right" shrinkToFit="1"/>
    </xf>
    <xf numFmtId="0" fontId="3" fillId="0" borderId="7" xfId="0" applyFont="1" applyFill="1" applyBorder="1" applyAlignment="1">
      <alignment horizontal="right" shrinkToFit="1"/>
    </xf>
    <xf numFmtId="0" fontId="3" fillId="0" borderId="33" xfId="0" applyFont="1" applyFill="1" applyBorder="1" applyAlignment="1">
      <alignment horizontal="right" shrinkToFit="1"/>
    </xf>
    <xf numFmtId="38" fontId="3" fillId="0" borderId="7" xfId="0" applyNumberFormat="1" applyFont="1" applyFill="1" applyBorder="1" applyAlignment="1">
      <alignment horizontal="right" shrinkToFit="1"/>
    </xf>
    <xf numFmtId="38" fontId="3" fillId="0" borderId="33" xfId="0" applyNumberFormat="1" applyFont="1" applyFill="1" applyBorder="1" applyAlignment="1">
      <alignment horizontal="right" shrinkToFit="1"/>
    </xf>
    <xf numFmtId="38" fontId="3" fillId="0" borderId="7" xfId="1" quotePrefix="1" applyFont="1" applyFill="1" applyBorder="1" applyAlignment="1">
      <alignment horizontal="center" shrinkToFit="1"/>
    </xf>
    <xf numFmtId="38" fontId="3" fillId="0" borderId="7" xfId="1" applyFont="1" applyFill="1" applyBorder="1" applyAlignment="1">
      <alignment horizontal="center" shrinkToFit="1"/>
    </xf>
    <xf numFmtId="38" fontId="3" fillId="0" borderId="7" xfId="1" quotePrefix="1" applyFont="1" applyFill="1" applyBorder="1" applyAlignment="1">
      <alignment horizontal="right" shrinkToFit="1"/>
    </xf>
    <xf numFmtId="38" fontId="3" fillId="0" borderId="19" xfId="1" applyFont="1" applyFill="1" applyBorder="1" applyAlignment="1">
      <alignment horizontal="right" shrinkToFit="1"/>
    </xf>
    <xf numFmtId="38" fontId="3" fillId="0" borderId="33" xfId="1" quotePrefix="1" applyFont="1" applyFill="1" applyBorder="1" applyAlignment="1">
      <alignment horizontal="right" shrinkToFit="1"/>
    </xf>
    <xf numFmtId="38" fontId="3" fillId="0" borderId="34" xfId="1" quotePrefix="1" applyFont="1" applyFill="1" applyBorder="1" applyAlignment="1">
      <alignment horizontal="right" shrinkToFit="1"/>
    </xf>
    <xf numFmtId="38" fontId="3" fillId="0" borderId="19" xfId="1" quotePrefix="1" applyFont="1" applyFill="1" applyBorder="1" applyAlignment="1">
      <alignment horizontal="right" shrinkToFit="1"/>
    </xf>
    <xf numFmtId="38" fontId="3" fillId="0" borderId="34" xfId="1" applyFont="1" applyFill="1" applyBorder="1" applyAlignment="1">
      <alignment horizontal="right" shrinkToFit="1"/>
    </xf>
    <xf numFmtId="38" fontId="3" fillId="0" borderId="26" xfId="1" applyFont="1" applyBorder="1" applyAlignment="1">
      <alignment horizontal="right" shrinkToFit="1"/>
    </xf>
    <xf numFmtId="38" fontId="3" fillId="0" borderId="48" xfId="1" applyFont="1" applyBorder="1" applyAlignment="1">
      <alignment horizontal="right" shrinkToFit="1"/>
    </xf>
    <xf numFmtId="0" fontId="3" fillId="0" borderId="26" xfId="0" applyFont="1" applyBorder="1" applyAlignment="1">
      <alignment horizontal="right" shrinkToFit="1"/>
    </xf>
    <xf numFmtId="38" fontId="3" fillId="0" borderId="12" xfId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8" fontId="3" fillId="0" borderId="25" xfId="1" applyFont="1" applyBorder="1" applyAlignment="1">
      <alignment horizontal="right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255" shrinkToFit="1"/>
    </xf>
    <xf numFmtId="176" fontId="6" fillId="0" borderId="7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 shrinkToFit="1"/>
    </xf>
    <xf numFmtId="0" fontId="6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38" fontId="3" fillId="0" borderId="7" xfId="1" applyFont="1" applyBorder="1" applyAlignment="1">
      <alignment horizontal="right" shrinkToFit="1"/>
    </xf>
    <xf numFmtId="38" fontId="3" fillId="0" borderId="33" xfId="1" applyFont="1" applyBorder="1" applyAlignment="1">
      <alignment horizontal="right" shrinkToFit="1"/>
    </xf>
    <xf numFmtId="1" fontId="10" fillId="0" borderId="7" xfId="0" applyNumberFormat="1" applyFont="1" applyBorder="1" applyAlignment="1">
      <alignment horizontal="right" shrinkToFit="1"/>
    </xf>
    <xf numFmtId="1" fontId="10" fillId="0" borderId="33" xfId="0" applyNumberFormat="1" applyFont="1" applyBorder="1" applyAlignment="1">
      <alignment horizontal="right" shrinkToFit="1"/>
    </xf>
    <xf numFmtId="1" fontId="3" fillId="0" borderId="7" xfId="0" applyNumberFormat="1" applyFont="1" applyBorder="1" applyAlignment="1">
      <alignment horizontal="right" shrinkToFit="1"/>
    </xf>
    <xf numFmtId="1" fontId="3" fillId="0" borderId="33" xfId="0" applyNumberFormat="1" applyFont="1" applyBorder="1" applyAlignment="1">
      <alignment horizontal="right" shrinkToFit="1"/>
    </xf>
    <xf numFmtId="38" fontId="10" fillId="0" borderId="7" xfId="1" applyFont="1" applyBorder="1" applyAlignment="1">
      <alignment horizontal="right" shrinkToFit="1"/>
    </xf>
    <xf numFmtId="38" fontId="10" fillId="0" borderId="33" xfId="1" applyFont="1" applyBorder="1" applyAlignment="1">
      <alignment horizontal="right" shrinkToFit="1"/>
    </xf>
    <xf numFmtId="0" fontId="10" fillId="0" borderId="34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3" fillId="0" borderId="7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70"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  <border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FF"/>
      <color rgb="FF66FFCC"/>
      <color rgb="FFFFFF99"/>
      <color rgb="FFFFFFCC"/>
      <color rgb="FFCCFFCC"/>
      <color rgb="FF66FF99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49464</xdr:colOff>
      <xdr:row>0</xdr:row>
      <xdr:rowOff>161681</xdr:rowOff>
    </xdr:from>
    <xdr:to>
      <xdr:col>7</xdr:col>
      <xdr:colOff>83489</xdr:colOff>
      <xdr:row>2</xdr:row>
      <xdr:rowOff>149870</xdr:rowOff>
    </xdr:to>
    <xdr:sp macro="" textlink="">
      <xdr:nvSpPr>
        <xdr:cNvPr id="2" name="テキスト ボックス 1"/>
        <xdr:cNvSpPr txBox="1"/>
      </xdr:nvSpPr>
      <xdr:spPr>
        <a:xfrm rot="-900000">
          <a:off x="49464" y="161681"/>
          <a:ext cx="978242" cy="3691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はじめよう！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L84"/>
  <sheetViews>
    <sheetView tabSelected="1" view="pageBreakPreview" zoomScale="115" zoomScaleNormal="100" zoomScaleSheetLayoutView="115" workbookViewId="0">
      <selection activeCell="AG5" sqref="AG5"/>
    </sheetView>
  </sheetViews>
  <sheetFormatPr defaultRowHeight="12.75" x14ac:dyDescent="0.25"/>
  <cols>
    <col min="1" max="1" width="2.625" style="2" customWidth="1"/>
    <col min="2" max="228" width="1.625" style="2" customWidth="1"/>
    <col min="229" max="16384" width="9" style="2"/>
  </cols>
  <sheetData>
    <row r="1" spans="2:142" ht="15" customHeight="1" x14ac:dyDescent="0.25"/>
    <row r="2" spans="2:142" ht="15" customHeight="1" x14ac:dyDescent="0.25">
      <c r="B2" s="4"/>
      <c r="C2" s="4"/>
      <c r="E2" s="161" t="s">
        <v>47</v>
      </c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 t="str">
        <f>CONCATENATE("-",B18,"年（令和",B20,"年）版-")</f>
        <v>-2024年（令和6年）版-</v>
      </c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</row>
    <row r="3" spans="2:142" ht="15" customHeight="1" thickBot="1" x14ac:dyDescent="0.3">
      <c r="B3" s="4"/>
      <c r="C3" s="4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Q3" s="7"/>
      <c r="AR3" s="7"/>
      <c r="AS3" s="7"/>
      <c r="AT3" s="7"/>
      <c r="AU3" s="7"/>
      <c r="AV3" s="7"/>
      <c r="AW3" s="65" t="s">
        <v>84</v>
      </c>
      <c r="AX3" s="65"/>
      <c r="AY3" s="65"/>
      <c r="AZ3" s="65"/>
      <c r="BA3" s="65"/>
      <c r="BB3" s="65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65" t="s">
        <v>87</v>
      </c>
      <c r="BP3" s="65"/>
      <c r="BQ3" s="65"/>
      <c r="BR3" s="65"/>
      <c r="BS3" s="65"/>
      <c r="BT3" s="65"/>
      <c r="BU3" s="7"/>
      <c r="BV3" s="7"/>
      <c r="BW3" s="7"/>
    </row>
    <row r="4" spans="2:142" ht="15" customHeight="1" thickTop="1" thickBot="1" x14ac:dyDescent="0.3">
      <c r="AQ4" s="8" t="s">
        <v>86</v>
      </c>
      <c r="AR4" s="7"/>
      <c r="AS4" s="7"/>
      <c r="AT4" s="7"/>
      <c r="AU4" s="7"/>
      <c r="AV4" s="7"/>
      <c r="AW4" s="7"/>
      <c r="AX4" s="69" t="str">
        <f>IF(AX9="","",IF(AX8-AX9&lt;=0,"未達成","達成"))</f>
        <v/>
      </c>
      <c r="AY4" s="70"/>
      <c r="AZ4" s="70"/>
      <c r="BA4" s="71"/>
      <c r="BB4" s="7"/>
      <c r="BC4" s="7"/>
      <c r="BD4" s="7"/>
      <c r="BE4" s="7"/>
      <c r="BF4" s="7"/>
      <c r="BG4" s="7"/>
      <c r="BH4" s="7"/>
      <c r="BI4" s="8" t="s">
        <v>86</v>
      </c>
      <c r="BJ4" s="7"/>
      <c r="BK4" s="7"/>
      <c r="BL4" s="7"/>
      <c r="BM4" s="7"/>
      <c r="BN4" s="7"/>
      <c r="BO4" s="7"/>
      <c r="BP4" s="69" t="str">
        <f>IF(BF34="","",IF(BF34-BH34&gt;0,"未達成","達成"))</f>
        <v/>
      </c>
      <c r="BQ4" s="70"/>
      <c r="BR4" s="70"/>
      <c r="BS4" s="71"/>
      <c r="BT4" s="7"/>
      <c r="BU4" s="7"/>
      <c r="BV4" s="7"/>
      <c r="BW4" s="7"/>
    </row>
    <row r="5" spans="2:142" ht="15" customHeight="1" thickTop="1" x14ac:dyDescent="0.25">
      <c r="B5" s="75" t="s">
        <v>29</v>
      </c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Q5" s="7"/>
      <c r="AR5" s="7" t="s">
        <v>70</v>
      </c>
      <c r="AS5" s="7"/>
      <c r="AT5" s="7"/>
      <c r="AU5" s="7"/>
      <c r="AV5" s="7"/>
      <c r="AW5" s="9" t="s">
        <v>69</v>
      </c>
      <c r="AX5" s="72" t="str">
        <f>IF(AX4="","",IF(AX4="達成",0,AX9-AX8))</f>
        <v/>
      </c>
      <c r="AY5" s="73"/>
      <c r="AZ5" s="73"/>
      <c r="BA5" s="74"/>
      <c r="BB5" s="7" t="s">
        <v>15</v>
      </c>
      <c r="BC5" s="7"/>
      <c r="BD5" s="7"/>
      <c r="BE5" s="7"/>
      <c r="BF5" s="7"/>
      <c r="BG5" s="7"/>
      <c r="BH5" s="7"/>
      <c r="BI5" s="7"/>
      <c r="BJ5" s="7" t="s">
        <v>70</v>
      </c>
      <c r="BK5" s="7"/>
      <c r="BL5" s="7"/>
      <c r="BM5" s="7"/>
      <c r="BN5" s="7"/>
      <c r="BO5" s="9" t="s">
        <v>69</v>
      </c>
      <c r="BP5" s="72" t="str">
        <f>IF(BP4="","",IF(BP4="達成",0,BF34-BH34))</f>
        <v/>
      </c>
      <c r="BQ5" s="73"/>
      <c r="BR5" s="73"/>
      <c r="BS5" s="74"/>
      <c r="BT5" s="7" t="s">
        <v>35</v>
      </c>
      <c r="BU5" s="7"/>
      <c r="BV5" s="7"/>
      <c r="BW5" s="7"/>
    </row>
    <row r="6" spans="2:142" ht="15" customHeight="1" x14ac:dyDescent="0.25">
      <c r="B6" s="83" t="s">
        <v>28</v>
      </c>
      <c r="C6" s="84"/>
      <c r="D6" s="84"/>
      <c r="E6" s="84"/>
      <c r="F6" s="84"/>
      <c r="G6" s="84"/>
      <c r="H6" s="85" t="s">
        <v>30</v>
      </c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8"/>
      <c r="AQ6" s="7"/>
      <c r="AR6" s="7" t="s">
        <v>71</v>
      </c>
      <c r="AS6" s="7"/>
      <c r="AT6" s="7"/>
      <c r="AU6" s="7"/>
      <c r="AV6" s="7"/>
      <c r="AW6" s="9" t="s">
        <v>69</v>
      </c>
      <c r="AX6" s="79" t="str">
        <f>IF(AX4="","",IF(AX4="達成",0,(AX9-AX8)/AX9*100))</f>
        <v/>
      </c>
      <c r="AY6" s="80"/>
      <c r="AZ6" s="80"/>
      <c r="BA6" s="81"/>
      <c r="BB6" s="7" t="s">
        <v>41</v>
      </c>
      <c r="BC6" s="7"/>
      <c r="BD6" s="7"/>
      <c r="BE6" s="7"/>
      <c r="BF6" s="7"/>
      <c r="BG6" s="7"/>
      <c r="BH6" s="7"/>
      <c r="BI6" s="7"/>
      <c r="BJ6" s="7" t="s">
        <v>71</v>
      </c>
      <c r="BK6" s="7"/>
      <c r="BL6" s="7"/>
      <c r="BM6" s="7"/>
      <c r="BN6" s="7"/>
      <c r="BO6" s="9" t="s">
        <v>69</v>
      </c>
      <c r="BP6" s="79" t="str">
        <f>IF(BP4="","",IF(BP4="達成",0,BF34-BH34)/BF34*100)</f>
        <v/>
      </c>
      <c r="BQ6" s="80"/>
      <c r="BR6" s="80"/>
      <c r="BS6" s="81"/>
      <c r="BT6" s="7" t="s">
        <v>41</v>
      </c>
      <c r="BU6" s="7"/>
      <c r="BV6" s="7"/>
      <c r="BW6" s="7"/>
    </row>
    <row r="7" spans="2:142" ht="15" customHeight="1" thickBot="1" x14ac:dyDescent="0.3">
      <c r="B7" s="83"/>
      <c r="C7" s="84"/>
      <c r="D7" s="84"/>
      <c r="E7" s="84"/>
      <c r="F7" s="84"/>
      <c r="G7" s="84"/>
      <c r="H7" s="89" t="s">
        <v>48</v>
      </c>
      <c r="I7" s="90"/>
      <c r="J7" s="90"/>
      <c r="K7" s="90"/>
      <c r="L7" s="90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G7" s="3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8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</row>
    <row r="8" spans="2:142" ht="15" customHeight="1" thickTop="1" thickBot="1" x14ac:dyDescent="0.3">
      <c r="B8" s="54" t="s">
        <v>26</v>
      </c>
      <c r="C8" s="55"/>
      <c r="D8" s="55"/>
      <c r="E8" s="55"/>
      <c r="F8" s="55"/>
      <c r="G8" s="55"/>
      <c r="H8" s="56"/>
      <c r="I8" s="56"/>
      <c r="J8" s="56"/>
      <c r="K8" s="56"/>
      <c r="L8" s="56"/>
      <c r="M8" s="56"/>
      <c r="N8" s="56"/>
      <c r="O8" s="56"/>
      <c r="P8" s="57" t="s">
        <v>44</v>
      </c>
      <c r="Q8" s="57"/>
      <c r="R8" s="57"/>
      <c r="S8" s="57"/>
      <c r="T8" s="57"/>
      <c r="U8" s="57"/>
      <c r="V8" s="58"/>
      <c r="W8" s="58"/>
      <c r="X8" s="59"/>
      <c r="Y8" s="60" t="s">
        <v>27</v>
      </c>
      <c r="Z8" s="61"/>
      <c r="AQ8" s="67" t="s">
        <v>85</v>
      </c>
      <c r="AR8" s="67"/>
      <c r="AS8" s="67"/>
      <c r="AT8" s="67"/>
      <c r="AU8" s="67"/>
      <c r="AV8" s="67"/>
      <c r="AW8" s="67"/>
      <c r="AX8" s="51" t="str">
        <f>IF(BS34="","",BS34)</f>
        <v/>
      </c>
      <c r="AY8" s="52"/>
      <c r="AZ8" s="52"/>
      <c r="BA8" s="53"/>
      <c r="BB8" s="7" t="s">
        <v>15</v>
      </c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65" t="s">
        <v>81</v>
      </c>
      <c r="BP8" s="65"/>
      <c r="BQ8" s="65"/>
      <c r="BR8" s="65"/>
      <c r="BS8" s="65"/>
      <c r="BT8" s="65"/>
      <c r="BU8" s="7"/>
      <c r="BV8" s="7"/>
      <c r="BW8" s="7"/>
    </row>
    <row r="9" spans="2:142" ht="15" customHeight="1" thickTop="1" thickBot="1" x14ac:dyDescent="0.3">
      <c r="P9" s="2" t="s">
        <v>88</v>
      </c>
      <c r="Q9" s="2" t="s">
        <v>89</v>
      </c>
      <c r="AQ9" s="7"/>
      <c r="AR9" s="7"/>
      <c r="AS9" s="67" t="s">
        <v>82</v>
      </c>
      <c r="AT9" s="67"/>
      <c r="AU9" s="67"/>
      <c r="AV9" s="67"/>
      <c r="AW9" s="68"/>
      <c r="AX9" s="51" t="str">
        <f>IF(SUM(AX10:BA16)=0,"",SUM(AX10:BA16))</f>
        <v/>
      </c>
      <c r="AY9" s="52"/>
      <c r="AZ9" s="52"/>
      <c r="BA9" s="53"/>
      <c r="BB9" s="7" t="s">
        <v>15</v>
      </c>
      <c r="BC9" s="7"/>
      <c r="BD9" s="7"/>
      <c r="BE9" s="7"/>
      <c r="BF9" s="7"/>
      <c r="BG9" s="7"/>
      <c r="BH9" s="7"/>
      <c r="BI9" s="7"/>
      <c r="BJ9" s="7"/>
      <c r="BK9" s="67" t="s">
        <v>83</v>
      </c>
      <c r="BL9" s="67"/>
      <c r="BM9" s="67"/>
      <c r="BN9" s="67"/>
      <c r="BO9" s="68"/>
      <c r="BP9" s="51" t="str">
        <f>IF(SUM(BP10:BS15)=0,"",SUM(BP10:BS15))</f>
        <v/>
      </c>
      <c r="BQ9" s="52"/>
      <c r="BR9" s="52"/>
      <c r="BS9" s="53"/>
      <c r="BT9" s="7" t="s">
        <v>16</v>
      </c>
      <c r="BU9" s="7"/>
      <c r="BV9" s="7"/>
      <c r="BW9" s="7"/>
    </row>
    <row r="10" spans="2:142" ht="15" customHeight="1" thickTop="1" x14ac:dyDescent="0.25">
      <c r="B10" s="2" t="s">
        <v>45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Q10" s="7"/>
      <c r="AR10" s="7"/>
      <c r="AS10" s="9"/>
      <c r="AT10" s="65" t="s">
        <v>12</v>
      </c>
      <c r="AU10" s="65"/>
      <c r="AV10" s="65"/>
      <c r="AW10" s="66"/>
      <c r="AX10" s="62" t="str">
        <f>IF(I34="","",ROUND(I34,0))</f>
        <v/>
      </c>
      <c r="AY10" s="63"/>
      <c r="AZ10" s="63"/>
      <c r="BA10" s="64"/>
      <c r="BB10" s="7" t="s">
        <v>15</v>
      </c>
      <c r="BC10" s="7"/>
      <c r="BD10" s="7"/>
      <c r="BE10" s="7"/>
      <c r="BF10" s="7"/>
      <c r="BG10" s="7"/>
      <c r="BH10" s="7"/>
      <c r="BI10" s="7"/>
      <c r="BJ10" s="7"/>
      <c r="BK10" s="9"/>
      <c r="BL10" s="65" t="s">
        <v>12</v>
      </c>
      <c r="BM10" s="65"/>
      <c r="BN10" s="65"/>
      <c r="BO10" s="66"/>
      <c r="BP10" s="62" t="str">
        <f>IF(L34="","",ROUND(L34-O34,0))</f>
        <v/>
      </c>
      <c r="BQ10" s="63"/>
      <c r="BR10" s="63"/>
      <c r="BS10" s="64"/>
      <c r="BT10" s="7" t="s">
        <v>16</v>
      </c>
      <c r="BU10" s="7"/>
      <c r="BV10" s="7"/>
      <c r="BW10" s="7"/>
    </row>
    <row r="11" spans="2:142" ht="15" customHeight="1" x14ac:dyDescent="0.25">
      <c r="B11" s="2" t="s">
        <v>46</v>
      </c>
      <c r="C11" s="93"/>
      <c r="D11" s="94"/>
      <c r="E11" s="95"/>
      <c r="F11" s="2" t="s">
        <v>62</v>
      </c>
      <c r="AA11" s="93"/>
      <c r="AB11" s="94"/>
      <c r="AC11" s="95"/>
      <c r="AD11" s="2" t="s">
        <v>63</v>
      </c>
      <c r="AQ11" s="7"/>
      <c r="AR11" s="7"/>
      <c r="AS11" s="7"/>
      <c r="AT11" s="65" t="s">
        <v>17</v>
      </c>
      <c r="AU11" s="65"/>
      <c r="AV11" s="65"/>
      <c r="AW11" s="66"/>
      <c r="AX11" s="62" t="str">
        <f>IF(T34="","",ROUND(T34,0))</f>
        <v/>
      </c>
      <c r="AY11" s="63"/>
      <c r="AZ11" s="63"/>
      <c r="BA11" s="64"/>
      <c r="BB11" s="7" t="s">
        <v>15</v>
      </c>
      <c r="BC11" s="7"/>
      <c r="BD11" s="7"/>
      <c r="BE11" s="7"/>
      <c r="BF11" s="7"/>
      <c r="BG11" s="7"/>
      <c r="BH11" s="7"/>
      <c r="BI11" s="7"/>
      <c r="BJ11" s="7"/>
      <c r="BK11" s="7"/>
      <c r="BL11" s="65" t="s">
        <v>17</v>
      </c>
      <c r="BM11" s="65"/>
      <c r="BN11" s="65"/>
      <c r="BO11" s="66"/>
      <c r="BP11" s="62" t="str">
        <f>IF(W34="","",ROUND(W34,0))</f>
        <v/>
      </c>
      <c r="BQ11" s="63"/>
      <c r="BR11" s="63"/>
      <c r="BS11" s="64"/>
      <c r="BT11" s="7" t="s">
        <v>16</v>
      </c>
      <c r="BU11" s="7"/>
      <c r="BV11" s="7"/>
      <c r="BW11" s="7"/>
    </row>
    <row r="12" spans="2:142" ht="15" customHeight="1" x14ac:dyDescent="0.25">
      <c r="B12" s="1" t="s">
        <v>46</v>
      </c>
      <c r="C12" s="1" t="s">
        <v>64</v>
      </c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Q12" s="7"/>
      <c r="AR12" s="7"/>
      <c r="AS12" s="7"/>
      <c r="AT12" s="65" t="s">
        <v>18</v>
      </c>
      <c r="AU12" s="65"/>
      <c r="AV12" s="65"/>
      <c r="AW12" s="66"/>
      <c r="AX12" s="62" t="str">
        <f>IF(AB34="","",ROUND(AB34,0))</f>
        <v/>
      </c>
      <c r="AY12" s="63"/>
      <c r="AZ12" s="63"/>
      <c r="BA12" s="64"/>
      <c r="BB12" s="7" t="s">
        <v>15</v>
      </c>
      <c r="BC12" s="7"/>
      <c r="BD12" s="7"/>
      <c r="BE12" s="7"/>
      <c r="BF12" s="7"/>
      <c r="BG12" s="7"/>
      <c r="BH12" s="7"/>
      <c r="BI12" s="7"/>
      <c r="BJ12" s="7"/>
      <c r="BK12" s="7"/>
      <c r="BL12" s="65" t="s">
        <v>18</v>
      </c>
      <c r="BM12" s="65"/>
      <c r="BN12" s="65"/>
      <c r="BO12" s="66"/>
      <c r="BP12" s="62" t="str">
        <f>IF(AE34="","",ROUND(AE34,0))</f>
        <v/>
      </c>
      <c r="BQ12" s="63"/>
      <c r="BR12" s="63"/>
      <c r="BS12" s="64"/>
      <c r="BT12" s="7" t="s">
        <v>16</v>
      </c>
      <c r="BU12" s="7"/>
      <c r="BV12" s="7"/>
      <c r="BW12" s="7"/>
    </row>
    <row r="13" spans="2:142" ht="15" customHeight="1" x14ac:dyDescent="0.25">
      <c r="B13" s="2" t="s">
        <v>46</v>
      </c>
      <c r="C13" s="1" t="s">
        <v>120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Q13" s="7"/>
      <c r="AR13" s="7"/>
      <c r="AS13" s="7"/>
      <c r="AT13" s="65" t="s">
        <v>19</v>
      </c>
      <c r="AU13" s="65"/>
      <c r="AV13" s="65"/>
      <c r="AW13" s="66"/>
      <c r="AX13" s="62" t="str">
        <f>IF(AJ34="","",ROUND(AJ34,0))</f>
        <v/>
      </c>
      <c r="AY13" s="63"/>
      <c r="AZ13" s="63"/>
      <c r="BA13" s="64"/>
      <c r="BB13" s="7" t="s">
        <v>15</v>
      </c>
      <c r="BC13" s="7"/>
      <c r="BD13" s="7"/>
      <c r="BE13" s="7"/>
      <c r="BF13" s="7"/>
      <c r="BG13" s="7"/>
      <c r="BH13" s="7"/>
      <c r="BI13" s="7"/>
      <c r="BJ13" s="7"/>
      <c r="BK13" s="7"/>
      <c r="BL13" s="65" t="s">
        <v>19</v>
      </c>
      <c r="BM13" s="65"/>
      <c r="BN13" s="65"/>
      <c r="BO13" s="66"/>
      <c r="BP13" s="62" t="str">
        <f>IF(AM34="","",ROUND(AM34,0))</f>
        <v/>
      </c>
      <c r="BQ13" s="63"/>
      <c r="BR13" s="63"/>
      <c r="BS13" s="64"/>
      <c r="BT13" s="7" t="s">
        <v>16</v>
      </c>
      <c r="BU13" s="7"/>
      <c r="BV13" s="7"/>
      <c r="BW13" s="7"/>
    </row>
    <row r="14" spans="2:142" ht="15" customHeight="1" x14ac:dyDescent="0.25">
      <c r="B14" s="2" t="s">
        <v>46</v>
      </c>
      <c r="C14" s="2" t="s">
        <v>99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Q14" s="7"/>
      <c r="AR14" s="7"/>
      <c r="AS14" s="7"/>
      <c r="AT14" s="65" t="s">
        <v>20</v>
      </c>
      <c r="AU14" s="65"/>
      <c r="AV14" s="65"/>
      <c r="AW14" s="66"/>
      <c r="AX14" s="62" t="str">
        <f>IF(AR34="","",ROUND(AR34,0))</f>
        <v/>
      </c>
      <c r="AY14" s="63"/>
      <c r="AZ14" s="63"/>
      <c r="BA14" s="64"/>
      <c r="BB14" s="7" t="s">
        <v>15</v>
      </c>
      <c r="BC14" s="7"/>
      <c r="BD14" s="7"/>
      <c r="BE14" s="7"/>
      <c r="BF14" s="7"/>
      <c r="BG14" s="7"/>
      <c r="BH14" s="7"/>
      <c r="BI14" s="7"/>
      <c r="BJ14" s="7"/>
      <c r="BK14" s="7"/>
      <c r="BL14" s="65" t="s">
        <v>20</v>
      </c>
      <c r="BM14" s="65"/>
      <c r="BN14" s="65"/>
      <c r="BO14" s="66"/>
      <c r="BP14" s="62" t="str">
        <f>IF(AU34="","",ROUND(AU34,0))</f>
        <v/>
      </c>
      <c r="BQ14" s="63"/>
      <c r="BR14" s="63"/>
      <c r="BS14" s="64"/>
      <c r="BT14" s="7" t="s">
        <v>16</v>
      </c>
      <c r="BU14" s="7"/>
      <c r="BV14" s="7"/>
      <c r="BW14" s="7"/>
    </row>
    <row r="15" spans="2:142" ht="15" customHeight="1" x14ac:dyDescent="0.25">
      <c r="B15" s="1"/>
      <c r="C15" s="2" t="s">
        <v>100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Q15" s="7"/>
      <c r="AR15" s="7"/>
      <c r="AS15" s="7"/>
      <c r="AT15" s="65" t="s">
        <v>21</v>
      </c>
      <c r="AU15" s="65"/>
      <c r="AV15" s="65"/>
      <c r="AW15" s="66"/>
      <c r="AX15" s="62" t="str">
        <f>IF(AZ34="","",ROUND(AZ34,0))</f>
        <v/>
      </c>
      <c r="AY15" s="63"/>
      <c r="AZ15" s="63"/>
      <c r="BA15" s="64"/>
      <c r="BB15" s="7" t="s">
        <v>15</v>
      </c>
      <c r="BC15" s="7"/>
      <c r="BD15" s="7"/>
      <c r="BE15" s="7"/>
      <c r="BF15" s="7"/>
      <c r="BG15" s="7"/>
      <c r="BH15" s="7"/>
      <c r="BI15" s="7"/>
      <c r="BJ15" s="7"/>
      <c r="BK15" s="7"/>
      <c r="BL15" s="65" t="s">
        <v>21</v>
      </c>
      <c r="BM15" s="65"/>
      <c r="BN15" s="65"/>
      <c r="BO15" s="66"/>
      <c r="BP15" s="62" t="str">
        <f>IF(BC34="","",ROUND(BC34,0))</f>
        <v/>
      </c>
      <c r="BQ15" s="63"/>
      <c r="BR15" s="63"/>
      <c r="BS15" s="64"/>
      <c r="BT15" s="7" t="s">
        <v>16</v>
      </c>
      <c r="BU15" s="7"/>
      <c r="BV15" s="7"/>
      <c r="BW15" s="7"/>
    </row>
    <row r="16" spans="2:142" ht="15" customHeight="1" x14ac:dyDescent="0.25">
      <c r="B16" s="1" t="s">
        <v>46</v>
      </c>
      <c r="C16" s="1" t="s">
        <v>90</v>
      </c>
      <c r="AQ16" s="7"/>
      <c r="AR16" s="7"/>
      <c r="AS16" s="7"/>
      <c r="AT16" s="65" t="s">
        <v>36</v>
      </c>
      <c r="AU16" s="65"/>
      <c r="AV16" s="65"/>
      <c r="AW16" s="66"/>
      <c r="AX16" s="62" t="str">
        <f>IF(BM34="","",ROUND(BM34,0))</f>
        <v/>
      </c>
      <c r="AY16" s="63"/>
      <c r="AZ16" s="63"/>
      <c r="BA16" s="64"/>
      <c r="BB16" s="7" t="s">
        <v>15</v>
      </c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2:79" ht="15" customHeight="1" x14ac:dyDescent="0.25">
      <c r="C17" s="2" t="s">
        <v>119</v>
      </c>
    </row>
    <row r="18" spans="2:79" ht="15" customHeight="1" x14ac:dyDescent="0.25">
      <c r="B18" s="119">
        <v>2024</v>
      </c>
      <c r="C18" s="120"/>
      <c r="D18" s="121"/>
      <c r="E18" s="107" t="s">
        <v>40</v>
      </c>
      <c r="F18" s="108"/>
      <c r="G18" s="111" t="s">
        <v>12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107" t="s">
        <v>40</v>
      </c>
      <c r="S18" s="108"/>
      <c r="T18" s="111" t="s">
        <v>17</v>
      </c>
      <c r="U18" s="111"/>
      <c r="V18" s="111"/>
      <c r="W18" s="111"/>
      <c r="X18" s="111"/>
      <c r="Y18" s="112"/>
      <c r="Z18" s="107" t="s">
        <v>40</v>
      </c>
      <c r="AA18" s="108"/>
      <c r="AB18" s="105" t="s">
        <v>18</v>
      </c>
      <c r="AC18" s="105"/>
      <c r="AD18" s="105"/>
      <c r="AE18" s="105"/>
      <c r="AF18" s="105"/>
      <c r="AG18" s="106"/>
      <c r="AH18" s="107" t="s">
        <v>40</v>
      </c>
      <c r="AI18" s="108"/>
      <c r="AJ18" s="109" t="s">
        <v>19</v>
      </c>
      <c r="AK18" s="109"/>
      <c r="AL18" s="109"/>
      <c r="AM18" s="109"/>
      <c r="AN18" s="109"/>
      <c r="AO18" s="110"/>
      <c r="AP18" s="107" t="s">
        <v>40</v>
      </c>
      <c r="AQ18" s="108"/>
      <c r="AR18" s="109" t="s">
        <v>20</v>
      </c>
      <c r="AS18" s="109"/>
      <c r="AT18" s="109"/>
      <c r="AU18" s="109"/>
      <c r="AV18" s="109"/>
      <c r="AW18" s="110"/>
      <c r="AX18" s="107" t="s">
        <v>40</v>
      </c>
      <c r="AY18" s="108"/>
      <c r="AZ18" s="109" t="s">
        <v>21</v>
      </c>
      <c r="BA18" s="109"/>
      <c r="BB18" s="109"/>
      <c r="BC18" s="109"/>
      <c r="BD18" s="109"/>
      <c r="BE18" s="110"/>
      <c r="BF18" s="97" t="s">
        <v>36</v>
      </c>
      <c r="BG18" s="98"/>
      <c r="BH18" s="98"/>
      <c r="BI18" s="98"/>
      <c r="BJ18" s="98"/>
      <c r="BK18" s="98"/>
      <c r="BL18" s="98"/>
      <c r="BM18" s="98"/>
      <c r="BN18" s="98"/>
      <c r="BO18" s="98"/>
      <c r="BP18" s="49" t="s">
        <v>72</v>
      </c>
      <c r="BQ18" s="19"/>
      <c r="BR18" s="19"/>
      <c r="BS18" s="18" t="s">
        <v>73</v>
      </c>
      <c r="BT18" s="19"/>
      <c r="BU18" s="19"/>
      <c r="BV18" s="31" t="s">
        <v>78</v>
      </c>
      <c r="BW18" s="31"/>
      <c r="BX18" s="32"/>
      <c r="BY18" s="5"/>
      <c r="BZ18" s="5"/>
      <c r="CA18" s="5"/>
    </row>
    <row r="19" spans="2:79" ht="15" customHeight="1" x14ac:dyDescent="0.25">
      <c r="B19" s="122"/>
      <c r="C19" s="123"/>
      <c r="D19" s="124"/>
      <c r="E19" s="101" t="s">
        <v>39</v>
      </c>
      <c r="F19" s="10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  <c r="R19" s="101" t="s">
        <v>39</v>
      </c>
      <c r="S19" s="102"/>
      <c r="T19" s="103"/>
      <c r="U19" s="103"/>
      <c r="V19" s="103"/>
      <c r="W19" s="103"/>
      <c r="X19" s="103"/>
      <c r="Y19" s="104"/>
      <c r="Z19" s="101" t="s">
        <v>39</v>
      </c>
      <c r="AA19" s="102"/>
      <c r="AB19" s="103"/>
      <c r="AC19" s="103"/>
      <c r="AD19" s="103"/>
      <c r="AE19" s="103"/>
      <c r="AF19" s="103"/>
      <c r="AG19" s="104"/>
      <c r="AH19" s="101" t="s">
        <v>39</v>
      </c>
      <c r="AI19" s="102"/>
      <c r="AJ19" s="103"/>
      <c r="AK19" s="103"/>
      <c r="AL19" s="103"/>
      <c r="AM19" s="103"/>
      <c r="AN19" s="103"/>
      <c r="AO19" s="104"/>
      <c r="AP19" s="101" t="s">
        <v>39</v>
      </c>
      <c r="AQ19" s="102"/>
      <c r="AR19" s="103"/>
      <c r="AS19" s="103"/>
      <c r="AT19" s="103"/>
      <c r="AU19" s="103"/>
      <c r="AV19" s="103"/>
      <c r="AW19" s="104"/>
      <c r="AX19" s="101" t="s">
        <v>39</v>
      </c>
      <c r="AY19" s="102"/>
      <c r="AZ19" s="103"/>
      <c r="BA19" s="103"/>
      <c r="BB19" s="103"/>
      <c r="BC19" s="103"/>
      <c r="BD19" s="103"/>
      <c r="BE19" s="104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50"/>
      <c r="BQ19" s="20"/>
      <c r="BR19" s="20"/>
      <c r="BS19" s="20"/>
      <c r="BT19" s="20"/>
      <c r="BU19" s="20"/>
      <c r="BV19" s="29" t="s">
        <v>79</v>
      </c>
      <c r="BW19" s="29"/>
      <c r="BX19" s="30"/>
      <c r="BY19" s="5"/>
      <c r="BZ19" s="5"/>
      <c r="CA19" s="5"/>
    </row>
    <row r="20" spans="2:79" ht="15" customHeight="1" x14ac:dyDescent="0.25">
      <c r="B20" s="113">
        <f>B18-2018</f>
        <v>6</v>
      </c>
      <c r="C20" s="114"/>
      <c r="D20" s="115"/>
      <c r="E20" s="21" t="s">
        <v>32</v>
      </c>
      <c r="F20" s="21"/>
      <c r="G20" s="21" t="s">
        <v>31</v>
      </c>
      <c r="H20" s="21"/>
      <c r="I20" s="21" t="s">
        <v>14</v>
      </c>
      <c r="J20" s="21"/>
      <c r="K20" s="21"/>
      <c r="L20" s="21" t="s">
        <v>33</v>
      </c>
      <c r="M20" s="21"/>
      <c r="N20" s="21"/>
      <c r="O20" s="21" t="s">
        <v>34</v>
      </c>
      <c r="P20" s="21"/>
      <c r="Q20" s="21"/>
      <c r="R20" s="21" t="s">
        <v>13</v>
      </c>
      <c r="S20" s="21"/>
      <c r="T20" s="21" t="s">
        <v>14</v>
      </c>
      <c r="U20" s="21"/>
      <c r="V20" s="21"/>
      <c r="W20" s="21" t="s">
        <v>80</v>
      </c>
      <c r="X20" s="21"/>
      <c r="Y20" s="21"/>
      <c r="Z20" s="21" t="s">
        <v>13</v>
      </c>
      <c r="AA20" s="21"/>
      <c r="AB20" s="21" t="s">
        <v>14</v>
      </c>
      <c r="AC20" s="21"/>
      <c r="AD20" s="21"/>
      <c r="AE20" s="21" t="s">
        <v>80</v>
      </c>
      <c r="AF20" s="21"/>
      <c r="AG20" s="21"/>
      <c r="AH20" s="21" t="s">
        <v>13</v>
      </c>
      <c r="AI20" s="21"/>
      <c r="AJ20" s="21" t="s">
        <v>14</v>
      </c>
      <c r="AK20" s="21"/>
      <c r="AL20" s="21"/>
      <c r="AM20" s="21" t="s">
        <v>80</v>
      </c>
      <c r="AN20" s="21"/>
      <c r="AO20" s="21"/>
      <c r="AP20" s="21" t="s">
        <v>13</v>
      </c>
      <c r="AQ20" s="21"/>
      <c r="AR20" s="21" t="s">
        <v>14</v>
      </c>
      <c r="AS20" s="21"/>
      <c r="AT20" s="21"/>
      <c r="AU20" s="21" t="s">
        <v>80</v>
      </c>
      <c r="AV20" s="21"/>
      <c r="AW20" s="21"/>
      <c r="AX20" s="21" t="s">
        <v>13</v>
      </c>
      <c r="AY20" s="21"/>
      <c r="AZ20" s="21" t="s">
        <v>14</v>
      </c>
      <c r="BA20" s="21"/>
      <c r="BB20" s="21"/>
      <c r="BC20" s="21" t="s">
        <v>80</v>
      </c>
      <c r="BD20" s="21"/>
      <c r="BE20" s="21"/>
      <c r="BF20" s="21" t="s">
        <v>37</v>
      </c>
      <c r="BG20" s="21"/>
      <c r="BH20" s="21" t="s">
        <v>76</v>
      </c>
      <c r="BI20" s="21"/>
      <c r="BJ20" s="21" t="s">
        <v>77</v>
      </c>
      <c r="BK20" s="21"/>
      <c r="BL20" s="21"/>
      <c r="BM20" s="21" t="s">
        <v>14</v>
      </c>
      <c r="BN20" s="21"/>
      <c r="BO20" s="126"/>
      <c r="BP20" s="41" t="s">
        <v>14</v>
      </c>
      <c r="BQ20" s="21"/>
      <c r="BR20" s="21"/>
      <c r="BS20" s="21" t="s">
        <v>74</v>
      </c>
      <c r="BT20" s="21"/>
      <c r="BU20" s="21"/>
      <c r="BV20" s="21" t="s">
        <v>14</v>
      </c>
      <c r="BW20" s="21"/>
      <c r="BX20" s="45"/>
      <c r="BY20" s="6"/>
      <c r="BZ20" s="1"/>
      <c r="CA20" s="1"/>
    </row>
    <row r="21" spans="2:79" ht="15" customHeight="1" x14ac:dyDescent="0.25">
      <c r="B21" s="116"/>
      <c r="C21" s="117"/>
      <c r="D21" s="118"/>
      <c r="E21" s="28" t="s">
        <v>61</v>
      </c>
      <c r="F21" s="28"/>
      <c r="G21" s="28" t="s">
        <v>61</v>
      </c>
      <c r="H21" s="28"/>
      <c r="I21" s="28" t="s">
        <v>15</v>
      </c>
      <c r="J21" s="28"/>
      <c r="K21" s="28"/>
      <c r="L21" s="28" t="s">
        <v>16</v>
      </c>
      <c r="M21" s="28"/>
      <c r="N21" s="28"/>
      <c r="O21" s="28" t="s">
        <v>16</v>
      </c>
      <c r="P21" s="28"/>
      <c r="Q21" s="28"/>
      <c r="R21" s="28" t="s">
        <v>22</v>
      </c>
      <c r="S21" s="28"/>
      <c r="T21" s="28" t="s">
        <v>15</v>
      </c>
      <c r="U21" s="28"/>
      <c r="V21" s="28"/>
      <c r="W21" s="28" t="s">
        <v>16</v>
      </c>
      <c r="X21" s="28"/>
      <c r="Y21" s="28"/>
      <c r="Z21" s="28" t="s">
        <v>22</v>
      </c>
      <c r="AA21" s="28"/>
      <c r="AB21" s="28" t="s">
        <v>15</v>
      </c>
      <c r="AC21" s="28"/>
      <c r="AD21" s="28"/>
      <c r="AE21" s="28" t="s">
        <v>16</v>
      </c>
      <c r="AF21" s="28"/>
      <c r="AG21" s="28"/>
      <c r="AH21" s="28" t="s">
        <v>23</v>
      </c>
      <c r="AI21" s="28"/>
      <c r="AJ21" s="28" t="s">
        <v>15</v>
      </c>
      <c r="AK21" s="28"/>
      <c r="AL21" s="28"/>
      <c r="AM21" s="28" t="s">
        <v>16</v>
      </c>
      <c r="AN21" s="28"/>
      <c r="AO21" s="28"/>
      <c r="AP21" s="28" t="s">
        <v>23</v>
      </c>
      <c r="AQ21" s="28"/>
      <c r="AR21" s="28" t="s">
        <v>15</v>
      </c>
      <c r="AS21" s="28"/>
      <c r="AT21" s="28"/>
      <c r="AU21" s="28" t="s">
        <v>16</v>
      </c>
      <c r="AV21" s="28"/>
      <c r="AW21" s="28"/>
      <c r="AX21" s="28" t="s">
        <v>23</v>
      </c>
      <c r="AY21" s="28"/>
      <c r="AZ21" s="28" t="s">
        <v>15</v>
      </c>
      <c r="BA21" s="28"/>
      <c r="BB21" s="28"/>
      <c r="BC21" s="28" t="s">
        <v>16</v>
      </c>
      <c r="BD21" s="28"/>
      <c r="BE21" s="125"/>
      <c r="BF21" s="28" t="s">
        <v>35</v>
      </c>
      <c r="BG21" s="28"/>
      <c r="BH21" s="28" t="s">
        <v>35</v>
      </c>
      <c r="BI21" s="28"/>
      <c r="BJ21" s="28" t="s">
        <v>75</v>
      </c>
      <c r="BK21" s="28"/>
      <c r="BL21" s="28"/>
      <c r="BM21" s="28" t="s">
        <v>15</v>
      </c>
      <c r="BN21" s="28"/>
      <c r="BO21" s="125"/>
      <c r="BP21" s="96" t="s">
        <v>15</v>
      </c>
      <c r="BQ21" s="26"/>
      <c r="BR21" s="26"/>
      <c r="BS21" s="26" t="s">
        <v>15</v>
      </c>
      <c r="BT21" s="26"/>
      <c r="BU21" s="26"/>
      <c r="BV21" s="26" t="s">
        <v>75</v>
      </c>
      <c r="BW21" s="26"/>
      <c r="BX21" s="27"/>
    </row>
    <row r="22" spans="2:79" ht="15" customHeight="1" x14ac:dyDescent="0.25">
      <c r="B22" s="127" t="s">
        <v>0</v>
      </c>
      <c r="C22" s="128"/>
      <c r="D22" s="129"/>
      <c r="E22" s="43"/>
      <c r="F22" s="43"/>
      <c r="G22" s="43"/>
      <c r="H22" s="43"/>
      <c r="I22" s="43" t="str">
        <f>IF(E22="","",ROUND((E22*'選択リスト(編集・記入不要シート)'!$J$3)-(G22*'選択リスト(編集・記入不要シート)'!$M$3),0))</f>
        <v/>
      </c>
      <c r="J22" s="43"/>
      <c r="K22" s="43"/>
      <c r="L22" s="43"/>
      <c r="M22" s="43"/>
      <c r="N22" s="44"/>
      <c r="O22" s="43"/>
      <c r="P22" s="43"/>
      <c r="Q22" s="44"/>
      <c r="R22" s="130"/>
      <c r="S22" s="130"/>
      <c r="T22" s="43" t="str">
        <f>IF(R22="","",ROUND(R22*'選択リスト(編集・記入不要シート)'!$J$8,0))</f>
        <v/>
      </c>
      <c r="U22" s="43"/>
      <c r="V22" s="43"/>
      <c r="W22" s="43"/>
      <c r="X22" s="43"/>
      <c r="Y22" s="44"/>
      <c r="Z22" s="43"/>
      <c r="AA22" s="43"/>
      <c r="AB22" s="43" t="str">
        <f>IF(Z22="","",ROUNDUP(Z22*'選択リスト(編集・記入不要シート)'!$J$12/2,0))</f>
        <v/>
      </c>
      <c r="AC22" s="43"/>
      <c r="AD22" s="43"/>
      <c r="AE22" s="43"/>
      <c r="AF22" s="43"/>
      <c r="AG22" s="44"/>
      <c r="AH22" s="130"/>
      <c r="AI22" s="130"/>
      <c r="AJ22" s="43" t="str">
        <f>IF(AH22="","",ROUND(AH22*'選択リスト(編集・記入不要シート)'!$J$15,0))</f>
        <v/>
      </c>
      <c r="AK22" s="43"/>
      <c r="AL22" s="43"/>
      <c r="AM22" s="43"/>
      <c r="AN22" s="43"/>
      <c r="AO22" s="44"/>
      <c r="AP22" s="43"/>
      <c r="AQ22" s="43"/>
      <c r="AR22" s="43" t="str">
        <f>IF(AP22="","",ROUND(AP22*'選択リスト(編集・記入不要シート)'!$J$18,0))</f>
        <v/>
      </c>
      <c r="AS22" s="43"/>
      <c r="AT22" s="43"/>
      <c r="AU22" s="131"/>
      <c r="AV22" s="131"/>
      <c r="AW22" s="132"/>
      <c r="AX22" s="130"/>
      <c r="AY22" s="130"/>
      <c r="AZ22" s="43" t="str">
        <f>IF(AX22="","",ROUND(AX22*'選択リスト(編集・記入不要シート)'!$J$21,0))</f>
        <v/>
      </c>
      <c r="BA22" s="43"/>
      <c r="BB22" s="43"/>
      <c r="BC22" s="43"/>
      <c r="BD22" s="43"/>
      <c r="BE22" s="44"/>
      <c r="BF22" s="43"/>
      <c r="BG22" s="44"/>
      <c r="BH22" s="36" t="str">
        <f>IF(BF22="","",ROUND(0.3*'選択リスト(編集・記入不要シート)'!$J$45*31,0))</f>
        <v/>
      </c>
      <c r="BI22" s="36"/>
      <c r="BJ22" s="22" t="str">
        <f>IF(BF22="","",IF(BF22-BH22&gt;0,"未達成","達成"))</f>
        <v/>
      </c>
      <c r="BK22" s="22"/>
      <c r="BL22" s="22"/>
      <c r="BM22" s="42" t="str">
        <f>IF(BF22="","",ROUND(BF22*'選択リスト(編集・記入不要シート)'!$J$24,0))</f>
        <v/>
      </c>
      <c r="BN22" s="43"/>
      <c r="BO22" s="44"/>
      <c r="BP22" s="82" t="str">
        <f>IF(SUM(I22,T22,AB22,AJ22,AR22,AZ22,BM22)=0,"",SUM(I22,T22,AB22,AJ22,AR22,AZ22,BM22))</f>
        <v/>
      </c>
      <c r="BQ22" s="36"/>
      <c r="BR22" s="36"/>
      <c r="BS22" s="36" t="str">
        <f>IF(BP22="","",'選択リスト(編集・記入不要シート)'!$J$46/365*31)</f>
        <v/>
      </c>
      <c r="BT22" s="36"/>
      <c r="BU22" s="36"/>
      <c r="BV22" s="22" t="str">
        <f>IF(BP22="","",IF(BP22-BS22&gt;0,"未達成","達成"))</f>
        <v/>
      </c>
      <c r="BW22" s="22"/>
      <c r="BX22" s="46"/>
    </row>
    <row r="23" spans="2:79" ht="15" customHeight="1" x14ac:dyDescent="0.25">
      <c r="B23" s="133" t="s">
        <v>1</v>
      </c>
      <c r="C23" s="134"/>
      <c r="D23" s="135"/>
      <c r="E23" s="136"/>
      <c r="F23" s="136"/>
      <c r="G23" s="136"/>
      <c r="H23" s="136"/>
      <c r="I23" s="43" t="str">
        <f>IF(E23="","",ROUND((E23*'選択リスト(編集・記入不要シート)'!$J$3)-(G23*'選択リスト(編集・記入不要シート)'!$M$3),0))</f>
        <v/>
      </c>
      <c r="J23" s="43"/>
      <c r="K23" s="43"/>
      <c r="L23" s="136"/>
      <c r="M23" s="136"/>
      <c r="N23" s="137"/>
      <c r="O23" s="136"/>
      <c r="P23" s="136"/>
      <c r="Q23" s="137"/>
      <c r="R23" s="138"/>
      <c r="S23" s="138"/>
      <c r="T23" s="43" t="str">
        <f>IF(R23="","",ROUND(R23*'選択リスト(編集・記入不要シート)'!$J$8,0))</f>
        <v/>
      </c>
      <c r="U23" s="43"/>
      <c r="V23" s="43"/>
      <c r="W23" s="138"/>
      <c r="X23" s="138"/>
      <c r="Y23" s="139"/>
      <c r="Z23" s="142" t="s">
        <v>118</v>
      </c>
      <c r="AA23" s="143"/>
      <c r="AB23" s="144" t="str">
        <f>IF(Z24="","",ROUNDDOWN(Z24*'選択リスト(編集・記入不要シート)'!$J$12/2,0))</f>
        <v/>
      </c>
      <c r="AC23" s="136"/>
      <c r="AD23" s="136"/>
      <c r="AE23" s="142" t="s">
        <v>118</v>
      </c>
      <c r="AF23" s="143"/>
      <c r="AG23" s="143"/>
      <c r="AH23" s="138"/>
      <c r="AI23" s="138"/>
      <c r="AJ23" s="43" t="str">
        <f>IF(AH23="","",ROUND(AH23*'選択リスト(編集・記入不要シート)'!$J$15,0))</f>
        <v/>
      </c>
      <c r="AK23" s="43"/>
      <c r="AL23" s="43"/>
      <c r="AM23" s="138"/>
      <c r="AN23" s="138"/>
      <c r="AO23" s="139"/>
      <c r="AP23" s="137"/>
      <c r="AQ23" s="145"/>
      <c r="AR23" s="43" t="str">
        <f>IF(AP23="","",ROUND(AP23*'選択リスト(編集・記入不要シート)'!$J$18,0))</f>
        <v/>
      </c>
      <c r="AS23" s="43"/>
      <c r="AT23" s="43"/>
      <c r="AU23" s="140"/>
      <c r="AV23" s="140"/>
      <c r="AW23" s="141"/>
      <c r="AX23" s="138"/>
      <c r="AY23" s="138"/>
      <c r="AZ23" s="43" t="str">
        <f>IF(AX23="","",ROUND(AX23*'選択リスト(編集・記入不要シート)'!$J$21,0))</f>
        <v/>
      </c>
      <c r="BA23" s="43"/>
      <c r="BB23" s="43"/>
      <c r="BC23" s="138"/>
      <c r="BD23" s="138"/>
      <c r="BE23" s="139"/>
      <c r="BF23" s="136"/>
      <c r="BG23" s="137"/>
      <c r="BH23" s="37" t="str">
        <f>IF(BF23="","",ROUND(0.3*'選択リスト(編集・記入不要シート)'!$J$45*28,0))</f>
        <v/>
      </c>
      <c r="BI23" s="37"/>
      <c r="BJ23" s="23" t="str">
        <f t="shared" ref="BJ23:BJ33" si="0">IF(BF23="","",IF(BF23-BH23&gt;0,"未達成","達成"))</f>
        <v/>
      </c>
      <c r="BK23" s="23"/>
      <c r="BL23" s="23"/>
      <c r="BM23" s="42" t="str">
        <f>IF(BF23="","",ROUND(BF23*'選択リスト(編集・記入不要シート)'!$J$24,0))</f>
        <v/>
      </c>
      <c r="BN23" s="43"/>
      <c r="BO23" s="44"/>
      <c r="BP23" s="38" t="str">
        <f t="shared" ref="BP23:BP33" si="1">IF(SUM(I23,T23,AB23,AJ23,AR23,AZ23,BM23)=0,"",SUM(I23,T23,AB23,AJ23,AR23,AZ23,BM23))</f>
        <v/>
      </c>
      <c r="BQ23" s="37"/>
      <c r="BR23" s="37"/>
      <c r="BS23" s="37" t="str">
        <f>IF(BP23="","",'選択リスト(編集・記入不要シート)'!$J$46/365*28)</f>
        <v/>
      </c>
      <c r="BT23" s="37"/>
      <c r="BU23" s="37"/>
      <c r="BV23" s="23" t="str">
        <f t="shared" ref="BV23:BV33" si="2">IF(BP23="","",IF(BP23-BS23&gt;0,"未達成","達成"))</f>
        <v/>
      </c>
      <c r="BW23" s="23"/>
      <c r="BX23" s="33"/>
    </row>
    <row r="24" spans="2:79" ht="15" customHeight="1" x14ac:dyDescent="0.25">
      <c r="B24" s="133" t="s">
        <v>2</v>
      </c>
      <c r="C24" s="134"/>
      <c r="D24" s="135"/>
      <c r="E24" s="136"/>
      <c r="F24" s="136"/>
      <c r="G24" s="136"/>
      <c r="H24" s="136"/>
      <c r="I24" s="43" t="str">
        <f>IF(E24="","",ROUND((E24*'選択リスト(編集・記入不要シート)'!$J$3)-(G24*'選択リスト(編集・記入不要シート)'!$M$3),0))</f>
        <v/>
      </c>
      <c r="J24" s="43"/>
      <c r="K24" s="43"/>
      <c r="L24" s="136"/>
      <c r="M24" s="136"/>
      <c r="N24" s="137"/>
      <c r="O24" s="136"/>
      <c r="P24" s="136"/>
      <c r="Q24" s="137"/>
      <c r="R24" s="138"/>
      <c r="S24" s="138"/>
      <c r="T24" s="43" t="str">
        <f>IF(R24="","",ROUND(R24*'選択リスト(編集・記入不要シート)'!$J$8,0))</f>
        <v/>
      </c>
      <c r="U24" s="43"/>
      <c r="V24" s="43"/>
      <c r="W24" s="138"/>
      <c r="X24" s="138"/>
      <c r="Y24" s="139"/>
      <c r="Z24" s="136"/>
      <c r="AA24" s="136"/>
      <c r="AB24" s="43" t="str">
        <f>IF(Z24="","",ROUNDUP(Z24*'選択リスト(編集・記入不要シート)'!$J$12/2,0))</f>
        <v/>
      </c>
      <c r="AC24" s="43"/>
      <c r="AD24" s="43"/>
      <c r="AE24" s="136"/>
      <c r="AF24" s="136"/>
      <c r="AG24" s="137"/>
      <c r="AH24" s="138"/>
      <c r="AI24" s="138"/>
      <c r="AJ24" s="43" t="str">
        <f>IF(AH24="","",ROUND(AH24*'選択リスト(編集・記入不要シート)'!$J$15,0))</f>
        <v/>
      </c>
      <c r="AK24" s="43"/>
      <c r="AL24" s="43"/>
      <c r="AM24" s="138"/>
      <c r="AN24" s="138"/>
      <c r="AO24" s="139"/>
      <c r="AP24" s="137"/>
      <c r="AQ24" s="145"/>
      <c r="AR24" s="43" t="str">
        <f>IF(AP24="","",ROUND(AP24*'選択リスト(編集・記入不要シート)'!$J$18,0))</f>
        <v/>
      </c>
      <c r="AS24" s="43"/>
      <c r="AT24" s="43"/>
      <c r="AU24" s="140"/>
      <c r="AV24" s="140"/>
      <c r="AW24" s="141"/>
      <c r="AX24" s="138"/>
      <c r="AY24" s="138"/>
      <c r="AZ24" s="43" t="str">
        <f>IF(AX24="","",ROUND(AX24*'選択リスト(編集・記入不要シート)'!$J$21,0))</f>
        <v/>
      </c>
      <c r="BA24" s="43"/>
      <c r="BB24" s="43"/>
      <c r="BC24" s="138"/>
      <c r="BD24" s="138"/>
      <c r="BE24" s="139"/>
      <c r="BF24" s="136"/>
      <c r="BG24" s="137"/>
      <c r="BH24" s="37" t="str">
        <f>IF(BF24="","",ROUND(0.3*'選択リスト(編集・記入不要シート)'!$J$45*31,0))</f>
        <v/>
      </c>
      <c r="BI24" s="37"/>
      <c r="BJ24" s="23" t="str">
        <f t="shared" si="0"/>
        <v/>
      </c>
      <c r="BK24" s="23"/>
      <c r="BL24" s="23"/>
      <c r="BM24" s="42" t="str">
        <f>IF(BF24="","",ROUND(BF24*'選択リスト(編集・記入不要シート)'!$J$24,0))</f>
        <v/>
      </c>
      <c r="BN24" s="43"/>
      <c r="BO24" s="44"/>
      <c r="BP24" s="38" t="str">
        <f t="shared" si="1"/>
        <v/>
      </c>
      <c r="BQ24" s="37"/>
      <c r="BR24" s="37"/>
      <c r="BS24" s="37" t="str">
        <f>IF(BP24="","",'選択リスト(編集・記入不要シート)'!$J$46/365*31)</f>
        <v/>
      </c>
      <c r="BT24" s="37"/>
      <c r="BU24" s="37"/>
      <c r="BV24" s="23" t="str">
        <f t="shared" si="2"/>
        <v/>
      </c>
      <c r="BW24" s="23"/>
      <c r="BX24" s="33"/>
    </row>
    <row r="25" spans="2:79" ht="15" customHeight="1" x14ac:dyDescent="0.25">
      <c r="B25" s="133" t="s">
        <v>3</v>
      </c>
      <c r="C25" s="134"/>
      <c r="D25" s="135"/>
      <c r="E25" s="136"/>
      <c r="F25" s="136"/>
      <c r="G25" s="136"/>
      <c r="H25" s="136"/>
      <c r="I25" s="43" t="str">
        <f>IF(E25="","",ROUND((E25*'選択リスト(編集・記入不要シート)'!$J$3)-(G25*'選択リスト(編集・記入不要シート)'!$M$3),0))</f>
        <v/>
      </c>
      <c r="J25" s="43"/>
      <c r="K25" s="43"/>
      <c r="L25" s="136"/>
      <c r="M25" s="136"/>
      <c r="N25" s="137"/>
      <c r="O25" s="136"/>
      <c r="P25" s="136"/>
      <c r="Q25" s="137"/>
      <c r="R25" s="138"/>
      <c r="S25" s="138"/>
      <c r="T25" s="43" t="str">
        <f>IF(R25="","",ROUND(R25*'選択リスト(編集・記入不要シート)'!$J$8,0))</f>
        <v/>
      </c>
      <c r="U25" s="43"/>
      <c r="V25" s="43"/>
      <c r="W25" s="138"/>
      <c r="X25" s="138"/>
      <c r="Y25" s="139"/>
      <c r="Z25" s="142" t="s">
        <v>118</v>
      </c>
      <c r="AA25" s="143"/>
      <c r="AB25" s="146" t="str">
        <f>IF(Z26="","",ROUNDDOWN(Z26*'選択リスト(編集・記入不要シート)'!$J$12/2,0))</f>
        <v/>
      </c>
      <c r="AC25" s="147"/>
      <c r="AD25" s="148"/>
      <c r="AE25" s="142" t="s">
        <v>118</v>
      </c>
      <c r="AF25" s="143"/>
      <c r="AG25" s="143"/>
      <c r="AH25" s="138"/>
      <c r="AI25" s="138"/>
      <c r="AJ25" s="43" t="str">
        <f>IF(AH25="","",ROUND(AH25*'選択リスト(編集・記入不要シート)'!$J$15,0))</f>
        <v/>
      </c>
      <c r="AK25" s="43"/>
      <c r="AL25" s="43"/>
      <c r="AM25" s="138"/>
      <c r="AN25" s="138"/>
      <c r="AO25" s="139"/>
      <c r="AP25" s="137"/>
      <c r="AQ25" s="145"/>
      <c r="AR25" s="43" t="str">
        <f>IF(AP25="","",ROUND(AP25*'選択リスト(編集・記入不要シート)'!$J$18,0))</f>
        <v/>
      </c>
      <c r="AS25" s="43"/>
      <c r="AT25" s="43"/>
      <c r="AU25" s="140"/>
      <c r="AV25" s="140"/>
      <c r="AW25" s="141"/>
      <c r="AX25" s="138"/>
      <c r="AY25" s="138"/>
      <c r="AZ25" s="43" t="str">
        <f>IF(AX25="","",ROUND(AX25*'選択リスト(編集・記入不要シート)'!$J$21,0))</f>
        <v/>
      </c>
      <c r="BA25" s="43"/>
      <c r="BB25" s="43"/>
      <c r="BC25" s="138"/>
      <c r="BD25" s="138"/>
      <c r="BE25" s="139"/>
      <c r="BF25" s="136"/>
      <c r="BG25" s="137"/>
      <c r="BH25" s="37" t="str">
        <f>IF(BF25="","",ROUND(0.3*'選択リスト(編集・記入不要シート)'!$J$45*30,0))</f>
        <v/>
      </c>
      <c r="BI25" s="37"/>
      <c r="BJ25" s="23" t="str">
        <f t="shared" si="0"/>
        <v/>
      </c>
      <c r="BK25" s="23"/>
      <c r="BL25" s="23"/>
      <c r="BM25" s="42" t="str">
        <f>IF(BF25="","",ROUND(BF25*'選択リスト(編集・記入不要シート)'!$J$24,0))</f>
        <v/>
      </c>
      <c r="BN25" s="43"/>
      <c r="BO25" s="44"/>
      <c r="BP25" s="38" t="str">
        <f t="shared" si="1"/>
        <v/>
      </c>
      <c r="BQ25" s="37"/>
      <c r="BR25" s="37"/>
      <c r="BS25" s="37" t="str">
        <f>IF(BP25="","",'選択リスト(編集・記入不要シート)'!$J$46/365*30)</f>
        <v/>
      </c>
      <c r="BT25" s="37"/>
      <c r="BU25" s="37"/>
      <c r="BV25" s="23" t="str">
        <f t="shared" si="2"/>
        <v/>
      </c>
      <c r="BW25" s="23"/>
      <c r="BX25" s="33"/>
    </row>
    <row r="26" spans="2:79" ht="15" customHeight="1" x14ac:dyDescent="0.25">
      <c r="B26" s="133" t="s">
        <v>4</v>
      </c>
      <c r="C26" s="134"/>
      <c r="D26" s="135"/>
      <c r="E26" s="136"/>
      <c r="F26" s="136"/>
      <c r="G26" s="136"/>
      <c r="H26" s="136"/>
      <c r="I26" s="43" t="str">
        <f>IF(E26="","",ROUND((E26*'選択リスト(編集・記入不要シート)'!$J$3)-(G26*'選択リスト(編集・記入不要シート)'!$M$3),0))</f>
        <v/>
      </c>
      <c r="J26" s="43"/>
      <c r="K26" s="43"/>
      <c r="L26" s="136"/>
      <c r="M26" s="136"/>
      <c r="N26" s="137"/>
      <c r="O26" s="136"/>
      <c r="P26" s="136"/>
      <c r="Q26" s="137"/>
      <c r="R26" s="138"/>
      <c r="S26" s="138"/>
      <c r="T26" s="43" t="str">
        <f>IF(R26="","",ROUND(R26*'選択リスト(編集・記入不要シート)'!$J$8,0))</f>
        <v/>
      </c>
      <c r="U26" s="43"/>
      <c r="V26" s="43"/>
      <c r="W26" s="138"/>
      <c r="X26" s="138"/>
      <c r="Y26" s="139"/>
      <c r="Z26" s="136"/>
      <c r="AA26" s="136"/>
      <c r="AB26" s="137" t="str">
        <f>IF(Z26="","",ROUNDUP(Z26*'選択リスト(編集・記入不要シート)'!$J$12/2,0))</f>
        <v/>
      </c>
      <c r="AC26" s="149"/>
      <c r="AD26" s="145"/>
      <c r="AE26" s="136"/>
      <c r="AF26" s="136"/>
      <c r="AG26" s="137"/>
      <c r="AH26" s="138"/>
      <c r="AI26" s="138"/>
      <c r="AJ26" s="43" t="str">
        <f>IF(AH26="","",ROUND(AH26*'選択リスト(編集・記入不要シート)'!$J$15,0))</f>
        <v/>
      </c>
      <c r="AK26" s="43"/>
      <c r="AL26" s="43"/>
      <c r="AM26" s="138"/>
      <c r="AN26" s="138"/>
      <c r="AO26" s="139"/>
      <c r="AP26" s="137"/>
      <c r="AQ26" s="145"/>
      <c r="AR26" s="43" t="str">
        <f>IF(AP26="","",ROUND(AP26*'選択リスト(編集・記入不要シート)'!$J$18,0))</f>
        <v/>
      </c>
      <c r="AS26" s="43"/>
      <c r="AT26" s="43"/>
      <c r="AU26" s="140"/>
      <c r="AV26" s="140"/>
      <c r="AW26" s="141"/>
      <c r="AX26" s="138"/>
      <c r="AY26" s="138"/>
      <c r="AZ26" s="43" t="str">
        <f>IF(AX26="","",ROUND(AX26*'選択リスト(編集・記入不要シート)'!$J$21,0))</f>
        <v/>
      </c>
      <c r="BA26" s="43"/>
      <c r="BB26" s="43"/>
      <c r="BC26" s="138"/>
      <c r="BD26" s="138"/>
      <c r="BE26" s="139"/>
      <c r="BF26" s="136"/>
      <c r="BG26" s="137"/>
      <c r="BH26" s="37" t="str">
        <f>IF(BF26="","",ROUND(0.3*'選択リスト(編集・記入不要シート)'!$J$45*31,0))</f>
        <v/>
      </c>
      <c r="BI26" s="37"/>
      <c r="BJ26" s="23" t="str">
        <f t="shared" si="0"/>
        <v/>
      </c>
      <c r="BK26" s="23"/>
      <c r="BL26" s="23"/>
      <c r="BM26" s="42" t="str">
        <f>IF(BF26="","",ROUND(BF26*'選択リスト(編集・記入不要シート)'!$J$24,0))</f>
        <v/>
      </c>
      <c r="BN26" s="43"/>
      <c r="BO26" s="44"/>
      <c r="BP26" s="38" t="str">
        <f t="shared" si="1"/>
        <v/>
      </c>
      <c r="BQ26" s="37"/>
      <c r="BR26" s="37"/>
      <c r="BS26" s="37" t="str">
        <f>IF(BP26="","",'選択リスト(編集・記入不要シート)'!$J$46/365*31)</f>
        <v/>
      </c>
      <c r="BT26" s="37"/>
      <c r="BU26" s="37"/>
      <c r="BV26" s="23" t="str">
        <f t="shared" si="2"/>
        <v/>
      </c>
      <c r="BW26" s="23"/>
      <c r="BX26" s="33"/>
    </row>
    <row r="27" spans="2:79" ht="15" customHeight="1" x14ac:dyDescent="0.25">
      <c r="B27" s="133" t="s">
        <v>5</v>
      </c>
      <c r="C27" s="134"/>
      <c r="D27" s="135"/>
      <c r="E27" s="136"/>
      <c r="F27" s="136"/>
      <c r="G27" s="136"/>
      <c r="H27" s="136"/>
      <c r="I27" s="43" t="str">
        <f>IF(E27="","",ROUND((E27*'選択リスト(編集・記入不要シート)'!$J$3)-(G27*'選択リスト(編集・記入不要シート)'!$M$3),0))</f>
        <v/>
      </c>
      <c r="J27" s="43"/>
      <c r="K27" s="43"/>
      <c r="L27" s="136"/>
      <c r="M27" s="136"/>
      <c r="N27" s="137"/>
      <c r="O27" s="136"/>
      <c r="P27" s="136"/>
      <c r="Q27" s="137"/>
      <c r="R27" s="138"/>
      <c r="S27" s="138"/>
      <c r="T27" s="43" t="str">
        <f>IF(R27="","",ROUND(R27*'選択リスト(編集・記入不要シート)'!$J$8,0))</f>
        <v/>
      </c>
      <c r="U27" s="43"/>
      <c r="V27" s="43"/>
      <c r="W27" s="138"/>
      <c r="X27" s="138"/>
      <c r="Y27" s="139"/>
      <c r="Z27" s="142" t="s">
        <v>118</v>
      </c>
      <c r="AA27" s="143"/>
      <c r="AB27" s="146" t="str">
        <f>IF(Z28="","",ROUNDDOWN(Z28*'選択リスト(編集・記入不要シート)'!$J$12/2,0))</f>
        <v/>
      </c>
      <c r="AC27" s="147"/>
      <c r="AD27" s="148"/>
      <c r="AE27" s="142" t="s">
        <v>118</v>
      </c>
      <c r="AF27" s="143"/>
      <c r="AG27" s="143"/>
      <c r="AH27" s="138"/>
      <c r="AI27" s="138"/>
      <c r="AJ27" s="43" t="str">
        <f>IF(AH27="","",ROUND(AH27*'選択リスト(編集・記入不要シート)'!$J$15,0))</f>
        <v/>
      </c>
      <c r="AK27" s="43"/>
      <c r="AL27" s="43"/>
      <c r="AM27" s="138"/>
      <c r="AN27" s="138"/>
      <c r="AO27" s="139"/>
      <c r="AP27" s="137"/>
      <c r="AQ27" s="145"/>
      <c r="AR27" s="43" t="str">
        <f>IF(AP27="","",ROUND(AP27*'選択リスト(編集・記入不要シート)'!$J$18,0))</f>
        <v/>
      </c>
      <c r="AS27" s="43"/>
      <c r="AT27" s="43"/>
      <c r="AU27" s="140"/>
      <c r="AV27" s="140"/>
      <c r="AW27" s="141"/>
      <c r="AX27" s="138"/>
      <c r="AY27" s="138"/>
      <c r="AZ27" s="43" t="str">
        <f>IF(AX27="","",ROUND(AX27*'選択リスト(編集・記入不要シート)'!$J$21,0))</f>
        <v/>
      </c>
      <c r="BA27" s="43"/>
      <c r="BB27" s="43"/>
      <c r="BC27" s="138"/>
      <c r="BD27" s="138"/>
      <c r="BE27" s="139"/>
      <c r="BF27" s="136"/>
      <c r="BG27" s="137"/>
      <c r="BH27" s="37" t="str">
        <f>IF(BF27="","",ROUND(0.3*'選択リスト(編集・記入不要シート)'!$J$45*30,0))</f>
        <v/>
      </c>
      <c r="BI27" s="37"/>
      <c r="BJ27" s="23" t="str">
        <f t="shared" si="0"/>
        <v/>
      </c>
      <c r="BK27" s="23"/>
      <c r="BL27" s="23"/>
      <c r="BM27" s="42" t="str">
        <f>IF(BF27="","",ROUND(BF27*'選択リスト(編集・記入不要シート)'!$J$24,0))</f>
        <v/>
      </c>
      <c r="BN27" s="43"/>
      <c r="BO27" s="44"/>
      <c r="BP27" s="38" t="str">
        <f t="shared" si="1"/>
        <v/>
      </c>
      <c r="BQ27" s="37"/>
      <c r="BR27" s="37"/>
      <c r="BS27" s="37" t="str">
        <f>IF(BP27="","",'選択リスト(編集・記入不要シート)'!$J$46/365*30)</f>
        <v/>
      </c>
      <c r="BT27" s="37"/>
      <c r="BU27" s="37"/>
      <c r="BV27" s="23" t="str">
        <f t="shared" si="2"/>
        <v/>
      </c>
      <c r="BW27" s="23"/>
      <c r="BX27" s="33"/>
    </row>
    <row r="28" spans="2:79" ht="15" customHeight="1" x14ac:dyDescent="0.25">
      <c r="B28" s="133" t="s">
        <v>6</v>
      </c>
      <c r="C28" s="134"/>
      <c r="D28" s="135"/>
      <c r="E28" s="136"/>
      <c r="F28" s="136"/>
      <c r="G28" s="136"/>
      <c r="H28" s="136"/>
      <c r="I28" s="43" t="str">
        <f>IF(E28="","",ROUND((E28*'選択リスト(編集・記入不要シート)'!$J$3)-(G28*'選択リスト(編集・記入不要シート)'!$M$3),0))</f>
        <v/>
      </c>
      <c r="J28" s="43"/>
      <c r="K28" s="43"/>
      <c r="L28" s="136"/>
      <c r="M28" s="136"/>
      <c r="N28" s="137"/>
      <c r="O28" s="136"/>
      <c r="P28" s="136"/>
      <c r="Q28" s="137"/>
      <c r="R28" s="138"/>
      <c r="S28" s="138"/>
      <c r="T28" s="43" t="str">
        <f>IF(R28="","",ROUND(R28*'選択リスト(編集・記入不要シート)'!$J$8,0))</f>
        <v/>
      </c>
      <c r="U28" s="43"/>
      <c r="V28" s="43"/>
      <c r="W28" s="138"/>
      <c r="X28" s="138"/>
      <c r="Y28" s="139"/>
      <c r="Z28" s="136"/>
      <c r="AA28" s="136"/>
      <c r="AB28" s="137" t="str">
        <f>IF(Z28="","",ROUNDUP(Z28*'選択リスト(編集・記入不要シート)'!$J$12/2,0))</f>
        <v/>
      </c>
      <c r="AC28" s="149"/>
      <c r="AD28" s="145"/>
      <c r="AE28" s="136"/>
      <c r="AF28" s="136"/>
      <c r="AG28" s="137"/>
      <c r="AH28" s="138"/>
      <c r="AI28" s="138"/>
      <c r="AJ28" s="43" t="str">
        <f>IF(AH28="","",ROUND(AH28*'選択リスト(編集・記入不要シート)'!$J$15,0))</f>
        <v/>
      </c>
      <c r="AK28" s="43"/>
      <c r="AL28" s="43"/>
      <c r="AM28" s="138"/>
      <c r="AN28" s="138"/>
      <c r="AO28" s="139"/>
      <c r="AP28" s="137"/>
      <c r="AQ28" s="145"/>
      <c r="AR28" s="43" t="str">
        <f>IF(AP28="","",ROUND(AP28*'選択リスト(編集・記入不要シート)'!$J$18,0))</f>
        <v/>
      </c>
      <c r="AS28" s="43"/>
      <c r="AT28" s="43"/>
      <c r="AU28" s="140"/>
      <c r="AV28" s="140"/>
      <c r="AW28" s="141"/>
      <c r="AX28" s="138"/>
      <c r="AY28" s="138"/>
      <c r="AZ28" s="43" t="str">
        <f>IF(AX28="","",ROUND(AX28*'選択リスト(編集・記入不要シート)'!$J$21,0))</f>
        <v/>
      </c>
      <c r="BA28" s="43"/>
      <c r="BB28" s="43"/>
      <c r="BC28" s="138"/>
      <c r="BD28" s="138"/>
      <c r="BE28" s="139"/>
      <c r="BF28" s="136"/>
      <c r="BG28" s="137"/>
      <c r="BH28" s="37" t="str">
        <f>IF(BF28="","",ROUND(0.3*'選択リスト(編集・記入不要シート)'!$J$45*31,0))</f>
        <v/>
      </c>
      <c r="BI28" s="37"/>
      <c r="BJ28" s="23" t="str">
        <f t="shared" si="0"/>
        <v/>
      </c>
      <c r="BK28" s="23"/>
      <c r="BL28" s="23"/>
      <c r="BM28" s="42" t="str">
        <f>IF(BF28="","",ROUND(BF28*'選択リスト(編集・記入不要シート)'!$J$24,0))</f>
        <v/>
      </c>
      <c r="BN28" s="43"/>
      <c r="BO28" s="44"/>
      <c r="BP28" s="38" t="str">
        <f t="shared" si="1"/>
        <v/>
      </c>
      <c r="BQ28" s="37"/>
      <c r="BR28" s="37"/>
      <c r="BS28" s="37" t="str">
        <f>IF(BP28="","",'選択リスト(編集・記入不要シート)'!$J$46/365*31)</f>
        <v/>
      </c>
      <c r="BT28" s="37"/>
      <c r="BU28" s="37"/>
      <c r="BV28" s="23" t="str">
        <f t="shared" si="2"/>
        <v/>
      </c>
      <c r="BW28" s="23"/>
      <c r="BX28" s="33"/>
    </row>
    <row r="29" spans="2:79" ht="15" customHeight="1" x14ac:dyDescent="0.25">
      <c r="B29" s="133" t="s">
        <v>7</v>
      </c>
      <c r="C29" s="134"/>
      <c r="D29" s="135"/>
      <c r="E29" s="136"/>
      <c r="F29" s="136"/>
      <c r="G29" s="136"/>
      <c r="H29" s="136"/>
      <c r="I29" s="43" t="str">
        <f>IF(E29="","",ROUND((E29*'選択リスト(編集・記入不要シート)'!$J$3)-(G29*'選択リスト(編集・記入不要シート)'!$M$3),0))</f>
        <v/>
      </c>
      <c r="J29" s="43"/>
      <c r="K29" s="43"/>
      <c r="L29" s="136"/>
      <c r="M29" s="136"/>
      <c r="N29" s="137"/>
      <c r="O29" s="136"/>
      <c r="P29" s="136"/>
      <c r="Q29" s="137"/>
      <c r="R29" s="138"/>
      <c r="S29" s="138"/>
      <c r="T29" s="43" t="str">
        <f>IF(R29="","",ROUND(R29*'選択リスト(編集・記入不要シート)'!$J$8,0))</f>
        <v/>
      </c>
      <c r="U29" s="43"/>
      <c r="V29" s="43"/>
      <c r="W29" s="138"/>
      <c r="X29" s="138"/>
      <c r="Y29" s="139"/>
      <c r="Z29" s="142" t="s">
        <v>118</v>
      </c>
      <c r="AA29" s="143"/>
      <c r="AB29" s="146" t="str">
        <f>IF(Z30="","",ROUNDDOWN(Z30*'選択リスト(編集・記入不要シート)'!$J$12/2,0))</f>
        <v/>
      </c>
      <c r="AC29" s="147"/>
      <c r="AD29" s="148"/>
      <c r="AE29" s="142" t="s">
        <v>118</v>
      </c>
      <c r="AF29" s="143"/>
      <c r="AG29" s="143"/>
      <c r="AH29" s="138"/>
      <c r="AI29" s="138"/>
      <c r="AJ29" s="43" t="str">
        <f>IF(AH29="","",ROUND(AH29*'選択リスト(編集・記入不要シート)'!$J$15,0))</f>
        <v/>
      </c>
      <c r="AK29" s="43"/>
      <c r="AL29" s="43"/>
      <c r="AM29" s="138"/>
      <c r="AN29" s="138"/>
      <c r="AO29" s="139"/>
      <c r="AP29" s="137"/>
      <c r="AQ29" s="145"/>
      <c r="AR29" s="43" t="str">
        <f>IF(AP29="","",ROUND(AP29*'選択リスト(編集・記入不要シート)'!$J$18,0))</f>
        <v/>
      </c>
      <c r="AS29" s="43"/>
      <c r="AT29" s="43"/>
      <c r="AU29" s="140"/>
      <c r="AV29" s="140"/>
      <c r="AW29" s="141"/>
      <c r="AX29" s="138"/>
      <c r="AY29" s="138"/>
      <c r="AZ29" s="43" t="str">
        <f>IF(AX29="","",ROUND(AX29*'選択リスト(編集・記入不要シート)'!$J$21,0))</f>
        <v/>
      </c>
      <c r="BA29" s="43"/>
      <c r="BB29" s="43"/>
      <c r="BC29" s="138"/>
      <c r="BD29" s="138"/>
      <c r="BE29" s="139"/>
      <c r="BF29" s="136"/>
      <c r="BG29" s="137"/>
      <c r="BH29" s="37" t="str">
        <f>IF(BF29="","",ROUND(0.3*'選択リスト(編集・記入不要シート)'!$J$45*31,0))</f>
        <v/>
      </c>
      <c r="BI29" s="37"/>
      <c r="BJ29" s="23" t="str">
        <f t="shared" si="0"/>
        <v/>
      </c>
      <c r="BK29" s="23"/>
      <c r="BL29" s="23"/>
      <c r="BM29" s="42" t="str">
        <f>IF(BF29="","",ROUND(BF29*'選択リスト(編集・記入不要シート)'!$J$24,0))</f>
        <v/>
      </c>
      <c r="BN29" s="43"/>
      <c r="BO29" s="44"/>
      <c r="BP29" s="38" t="str">
        <f t="shared" si="1"/>
        <v/>
      </c>
      <c r="BQ29" s="37"/>
      <c r="BR29" s="37"/>
      <c r="BS29" s="37" t="str">
        <f>IF(BP29="","",'選択リスト(編集・記入不要シート)'!$J$46/365*31)</f>
        <v/>
      </c>
      <c r="BT29" s="37"/>
      <c r="BU29" s="37"/>
      <c r="BV29" s="23" t="str">
        <f t="shared" si="2"/>
        <v/>
      </c>
      <c r="BW29" s="23"/>
      <c r="BX29" s="33"/>
    </row>
    <row r="30" spans="2:79" ht="15" customHeight="1" x14ac:dyDescent="0.25">
      <c r="B30" s="133" t="s">
        <v>8</v>
      </c>
      <c r="C30" s="134"/>
      <c r="D30" s="135"/>
      <c r="E30" s="136"/>
      <c r="F30" s="136"/>
      <c r="G30" s="136"/>
      <c r="H30" s="136"/>
      <c r="I30" s="43" t="str">
        <f>IF(E30="","",ROUND((E30*'選択リスト(編集・記入不要シート)'!$J$3)-(G30*'選択リスト(編集・記入不要シート)'!$M$3),0))</f>
        <v/>
      </c>
      <c r="J30" s="43"/>
      <c r="K30" s="43"/>
      <c r="L30" s="136"/>
      <c r="M30" s="136"/>
      <c r="N30" s="137"/>
      <c r="O30" s="136"/>
      <c r="P30" s="136"/>
      <c r="Q30" s="137"/>
      <c r="R30" s="138"/>
      <c r="S30" s="138"/>
      <c r="T30" s="43" t="str">
        <f>IF(R30="","",ROUND(R30*'選択リスト(編集・記入不要シート)'!$J$8,0))</f>
        <v/>
      </c>
      <c r="U30" s="43"/>
      <c r="V30" s="43"/>
      <c r="W30" s="138"/>
      <c r="X30" s="138"/>
      <c r="Y30" s="139"/>
      <c r="Z30" s="136"/>
      <c r="AA30" s="136"/>
      <c r="AB30" s="137" t="str">
        <f>IF(Z30="","",ROUNDUP(Z30*'選択リスト(編集・記入不要シート)'!$J$12/2,0))</f>
        <v/>
      </c>
      <c r="AC30" s="149"/>
      <c r="AD30" s="145"/>
      <c r="AE30" s="136"/>
      <c r="AF30" s="136"/>
      <c r="AG30" s="137"/>
      <c r="AH30" s="138"/>
      <c r="AI30" s="138"/>
      <c r="AJ30" s="43" t="str">
        <f>IF(AH30="","",ROUND(AH30*'選択リスト(編集・記入不要シート)'!$J$15,0))</f>
        <v/>
      </c>
      <c r="AK30" s="43"/>
      <c r="AL30" s="43"/>
      <c r="AM30" s="138"/>
      <c r="AN30" s="138"/>
      <c r="AO30" s="139"/>
      <c r="AP30" s="137"/>
      <c r="AQ30" s="145"/>
      <c r="AR30" s="43" t="str">
        <f>IF(AP30="","",ROUND(AP30*'選択リスト(編集・記入不要シート)'!$J$18,0))</f>
        <v/>
      </c>
      <c r="AS30" s="43"/>
      <c r="AT30" s="43"/>
      <c r="AU30" s="140"/>
      <c r="AV30" s="140"/>
      <c r="AW30" s="141"/>
      <c r="AX30" s="138"/>
      <c r="AY30" s="138"/>
      <c r="AZ30" s="43" t="str">
        <f>IF(AX30="","",ROUND(AX30*'選択リスト(編集・記入不要シート)'!$J$21,0))</f>
        <v/>
      </c>
      <c r="BA30" s="43"/>
      <c r="BB30" s="43"/>
      <c r="BC30" s="138"/>
      <c r="BD30" s="138"/>
      <c r="BE30" s="139"/>
      <c r="BF30" s="136"/>
      <c r="BG30" s="137"/>
      <c r="BH30" s="37" t="str">
        <f>IF(BF30="","",ROUND(0.3*'選択リスト(編集・記入不要シート)'!$J$45*30,0))</f>
        <v/>
      </c>
      <c r="BI30" s="37"/>
      <c r="BJ30" s="23" t="str">
        <f t="shared" si="0"/>
        <v/>
      </c>
      <c r="BK30" s="23"/>
      <c r="BL30" s="23"/>
      <c r="BM30" s="42" t="str">
        <f>IF(BF30="","",ROUND(BF30*'選択リスト(編集・記入不要シート)'!$J$24,0))</f>
        <v/>
      </c>
      <c r="BN30" s="43"/>
      <c r="BO30" s="44"/>
      <c r="BP30" s="38" t="str">
        <f t="shared" si="1"/>
        <v/>
      </c>
      <c r="BQ30" s="37"/>
      <c r="BR30" s="37"/>
      <c r="BS30" s="37" t="str">
        <f>IF(BP30="","",'選択リスト(編集・記入不要シート)'!$J$46/365*30)</f>
        <v/>
      </c>
      <c r="BT30" s="37"/>
      <c r="BU30" s="37"/>
      <c r="BV30" s="23" t="str">
        <f t="shared" si="2"/>
        <v/>
      </c>
      <c r="BW30" s="23"/>
      <c r="BX30" s="33"/>
    </row>
    <row r="31" spans="2:79" ht="15" customHeight="1" x14ac:dyDescent="0.25">
      <c r="B31" s="133" t="s">
        <v>9</v>
      </c>
      <c r="C31" s="134"/>
      <c r="D31" s="135"/>
      <c r="E31" s="136"/>
      <c r="F31" s="136"/>
      <c r="G31" s="136"/>
      <c r="H31" s="136"/>
      <c r="I31" s="43" t="str">
        <f>IF(E31="","",ROUND((E31*'選択リスト(編集・記入不要シート)'!$J$3)-(G31*'選択リスト(編集・記入不要シート)'!$M$3),0))</f>
        <v/>
      </c>
      <c r="J31" s="43"/>
      <c r="K31" s="43"/>
      <c r="L31" s="136"/>
      <c r="M31" s="136"/>
      <c r="N31" s="137"/>
      <c r="O31" s="136"/>
      <c r="P31" s="136"/>
      <c r="Q31" s="137"/>
      <c r="R31" s="138"/>
      <c r="S31" s="138"/>
      <c r="T31" s="43" t="str">
        <f>IF(R31="","",ROUND(R31*'選択リスト(編集・記入不要シート)'!$J$8,0))</f>
        <v/>
      </c>
      <c r="U31" s="43"/>
      <c r="V31" s="43"/>
      <c r="W31" s="138"/>
      <c r="X31" s="138"/>
      <c r="Y31" s="139"/>
      <c r="Z31" s="142" t="s">
        <v>118</v>
      </c>
      <c r="AA31" s="143"/>
      <c r="AB31" s="146" t="str">
        <f>IF(Z32="","",ROUNDDOWN(Z32*'選択リスト(編集・記入不要シート)'!$J$12/2,0))</f>
        <v/>
      </c>
      <c r="AC31" s="147"/>
      <c r="AD31" s="148"/>
      <c r="AE31" s="142" t="s">
        <v>118</v>
      </c>
      <c r="AF31" s="143"/>
      <c r="AG31" s="143"/>
      <c r="AH31" s="138"/>
      <c r="AI31" s="138"/>
      <c r="AJ31" s="43" t="str">
        <f>IF(AH31="","",ROUND(AH31*'選択リスト(編集・記入不要シート)'!$J$15,0))</f>
        <v/>
      </c>
      <c r="AK31" s="43"/>
      <c r="AL31" s="43"/>
      <c r="AM31" s="138"/>
      <c r="AN31" s="138"/>
      <c r="AO31" s="139"/>
      <c r="AP31" s="137"/>
      <c r="AQ31" s="145"/>
      <c r="AR31" s="43" t="str">
        <f>IF(AP31="","",ROUND(AP31*'選択リスト(編集・記入不要シート)'!$J$18,0))</f>
        <v/>
      </c>
      <c r="AS31" s="43"/>
      <c r="AT31" s="43"/>
      <c r="AU31" s="140"/>
      <c r="AV31" s="140"/>
      <c r="AW31" s="141"/>
      <c r="AX31" s="138"/>
      <c r="AY31" s="138"/>
      <c r="AZ31" s="43" t="str">
        <f>IF(AX31="","",ROUND(AX31*'選択リスト(編集・記入不要シート)'!$J$21,0))</f>
        <v/>
      </c>
      <c r="BA31" s="43"/>
      <c r="BB31" s="43"/>
      <c r="BC31" s="138"/>
      <c r="BD31" s="138"/>
      <c r="BE31" s="139"/>
      <c r="BF31" s="136"/>
      <c r="BG31" s="137"/>
      <c r="BH31" s="37" t="str">
        <f>IF(BF31="","",ROUND(0.3*'選択リスト(編集・記入不要シート)'!$J$45*31,0))</f>
        <v/>
      </c>
      <c r="BI31" s="37"/>
      <c r="BJ31" s="23" t="str">
        <f t="shared" si="0"/>
        <v/>
      </c>
      <c r="BK31" s="23"/>
      <c r="BL31" s="23"/>
      <c r="BM31" s="42" t="str">
        <f>IF(BF31="","",ROUND(BF31*'選択リスト(編集・記入不要シート)'!$J$24,0))</f>
        <v/>
      </c>
      <c r="BN31" s="43"/>
      <c r="BO31" s="44"/>
      <c r="BP31" s="38" t="str">
        <f t="shared" si="1"/>
        <v/>
      </c>
      <c r="BQ31" s="37"/>
      <c r="BR31" s="37"/>
      <c r="BS31" s="37" t="str">
        <f>IF(BP31="","",'選択リスト(編集・記入不要シート)'!$J$46/365*31)</f>
        <v/>
      </c>
      <c r="BT31" s="37"/>
      <c r="BU31" s="37"/>
      <c r="BV31" s="23" t="str">
        <f t="shared" si="2"/>
        <v/>
      </c>
      <c r="BW31" s="23"/>
      <c r="BX31" s="33"/>
    </row>
    <row r="32" spans="2:79" ht="15" customHeight="1" x14ac:dyDescent="0.25">
      <c r="B32" s="133" t="s">
        <v>10</v>
      </c>
      <c r="C32" s="134"/>
      <c r="D32" s="135"/>
      <c r="E32" s="136"/>
      <c r="F32" s="136"/>
      <c r="G32" s="136"/>
      <c r="H32" s="136"/>
      <c r="I32" s="43" t="str">
        <f>IF(E32="","",ROUND((E32*'選択リスト(編集・記入不要シート)'!$J$3)-(G32*'選択リスト(編集・記入不要シート)'!$M$3),0))</f>
        <v/>
      </c>
      <c r="J32" s="43"/>
      <c r="K32" s="43"/>
      <c r="L32" s="136"/>
      <c r="M32" s="136"/>
      <c r="N32" s="137"/>
      <c r="O32" s="136"/>
      <c r="P32" s="136"/>
      <c r="Q32" s="137"/>
      <c r="R32" s="138"/>
      <c r="S32" s="138"/>
      <c r="T32" s="43" t="str">
        <f>IF(R32="","",ROUND(R32*'選択リスト(編集・記入不要シート)'!$J$8,0))</f>
        <v/>
      </c>
      <c r="U32" s="43"/>
      <c r="V32" s="43"/>
      <c r="W32" s="138"/>
      <c r="X32" s="138"/>
      <c r="Y32" s="139"/>
      <c r="Z32" s="136"/>
      <c r="AA32" s="136"/>
      <c r="AB32" s="137" t="str">
        <f>IF(Z32="","",ROUNDUP(Z32*'選択リスト(編集・記入不要シート)'!$J$12/2,0))</f>
        <v/>
      </c>
      <c r="AC32" s="149"/>
      <c r="AD32" s="145"/>
      <c r="AE32" s="136"/>
      <c r="AF32" s="136"/>
      <c r="AG32" s="137"/>
      <c r="AH32" s="138"/>
      <c r="AI32" s="138"/>
      <c r="AJ32" s="43" t="str">
        <f>IF(AH32="","",ROUND(AH32*'選択リスト(編集・記入不要シート)'!$J$15,0))</f>
        <v/>
      </c>
      <c r="AK32" s="43"/>
      <c r="AL32" s="43"/>
      <c r="AM32" s="138"/>
      <c r="AN32" s="138"/>
      <c r="AO32" s="139"/>
      <c r="AP32" s="137"/>
      <c r="AQ32" s="145"/>
      <c r="AR32" s="43" t="str">
        <f>IF(AP32="","",ROUND(AP32*'選択リスト(編集・記入不要シート)'!$J$18,0))</f>
        <v/>
      </c>
      <c r="AS32" s="43"/>
      <c r="AT32" s="43"/>
      <c r="AU32" s="140"/>
      <c r="AV32" s="140"/>
      <c r="AW32" s="141"/>
      <c r="AX32" s="138"/>
      <c r="AY32" s="138"/>
      <c r="AZ32" s="43" t="str">
        <f>IF(AX32="","",ROUND(AX32*'選択リスト(編集・記入不要シート)'!$J$21,0))</f>
        <v/>
      </c>
      <c r="BA32" s="43"/>
      <c r="BB32" s="43"/>
      <c r="BC32" s="138"/>
      <c r="BD32" s="138"/>
      <c r="BE32" s="139"/>
      <c r="BF32" s="136"/>
      <c r="BG32" s="137"/>
      <c r="BH32" s="37" t="str">
        <f>IF(BF32="","",ROUND(0.3*'選択リスト(編集・記入不要シート)'!$J$45*30,0))</f>
        <v/>
      </c>
      <c r="BI32" s="37"/>
      <c r="BJ32" s="23" t="str">
        <f t="shared" si="0"/>
        <v/>
      </c>
      <c r="BK32" s="23"/>
      <c r="BL32" s="23"/>
      <c r="BM32" s="42" t="str">
        <f>IF(BF32="","",ROUND(BF32*'選択リスト(編集・記入不要シート)'!$J$24,0))</f>
        <v/>
      </c>
      <c r="BN32" s="43"/>
      <c r="BO32" s="44"/>
      <c r="BP32" s="38" t="str">
        <f t="shared" si="1"/>
        <v/>
      </c>
      <c r="BQ32" s="37"/>
      <c r="BR32" s="37"/>
      <c r="BS32" s="37" t="str">
        <f>IF(BP32="","",'選択リスト(編集・記入不要シート)'!$J$46/365*30)</f>
        <v/>
      </c>
      <c r="BT32" s="37"/>
      <c r="BU32" s="37"/>
      <c r="BV32" s="23" t="str">
        <f t="shared" si="2"/>
        <v/>
      </c>
      <c r="BW32" s="23"/>
      <c r="BX32" s="33"/>
    </row>
    <row r="33" spans="2:76" ht="15" customHeight="1" thickBot="1" x14ac:dyDescent="0.3">
      <c r="B33" s="157" t="s">
        <v>11</v>
      </c>
      <c r="C33" s="158"/>
      <c r="D33" s="159"/>
      <c r="E33" s="136"/>
      <c r="F33" s="136"/>
      <c r="G33" s="136"/>
      <c r="H33" s="136"/>
      <c r="I33" s="43" t="str">
        <f>IF(E33="","",ROUND((E33*'選択リスト(編集・記入不要シート)'!$J$3)-(G33*'選択リスト(編集・記入不要シート)'!$M$3),0))</f>
        <v/>
      </c>
      <c r="J33" s="43"/>
      <c r="K33" s="43"/>
      <c r="L33" s="136"/>
      <c r="M33" s="136"/>
      <c r="N33" s="137"/>
      <c r="O33" s="136"/>
      <c r="P33" s="136"/>
      <c r="Q33" s="137"/>
      <c r="R33" s="138"/>
      <c r="S33" s="138"/>
      <c r="T33" s="43" t="str">
        <f>IF(R33="","",ROUND(R33*'選択リスト(編集・記入不要シート)'!$J$8,0))</f>
        <v/>
      </c>
      <c r="U33" s="43"/>
      <c r="V33" s="43"/>
      <c r="W33" s="138"/>
      <c r="X33" s="138"/>
      <c r="Y33" s="139"/>
      <c r="Z33" s="142" t="s">
        <v>118</v>
      </c>
      <c r="AA33" s="143"/>
      <c r="AB33" s="144" t="str">
        <f>IF(Z32="","",ROUNDDOWN(Z22*'選択リスト(編集・記入不要シート)'!$J$12/2,0))</f>
        <v/>
      </c>
      <c r="AC33" s="136"/>
      <c r="AD33" s="136"/>
      <c r="AE33" s="142" t="s">
        <v>118</v>
      </c>
      <c r="AF33" s="143"/>
      <c r="AG33" s="143"/>
      <c r="AH33" s="138"/>
      <c r="AI33" s="138"/>
      <c r="AJ33" s="43" t="str">
        <f>IF(AH33="","",ROUND(AH33*'選択リスト(編集・記入不要シート)'!$J$15,0))</f>
        <v/>
      </c>
      <c r="AK33" s="43"/>
      <c r="AL33" s="43"/>
      <c r="AM33" s="138"/>
      <c r="AN33" s="138"/>
      <c r="AO33" s="139"/>
      <c r="AP33" s="137"/>
      <c r="AQ33" s="145"/>
      <c r="AR33" s="43" t="str">
        <f>IF(AP33="","",ROUND(AP33*'選択リスト(編集・記入不要シート)'!$J$18,0))</f>
        <v/>
      </c>
      <c r="AS33" s="43"/>
      <c r="AT33" s="43"/>
      <c r="AU33" s="140"/>
      <c r="AV33" s="140"/>
      <c r="AW33" s="141"/>
      <c r="AX33" s="138"/>
      <c r="AY33" s="138"/>
      <c r="AZ33" s="43" t="str">
        <f>IF(AX33="","",ROUND(AX33*'選択リスト(編集・記入不要シート)'!$J$21,0))</f>
        <v/>
      </c>
      <c r="BA33" s="43"/>
      <c r="BB33" s="43"/>
      <c r="BC33" s="138"/>
      <c r="BD33" s="138"/>
      <c r="BE33" s="139"/>
      <c r="BF33" s="136"/>
      <c r="BG33" s="137"/>
      <c r="BH33" s="153" t="str">
        <f>IF(BF33="","",ROUND(0.3*'選択リスト(編集・記入不要シート)'!$J$45*31,0))</f>
        <v/>
      </c>
      <c r="BI33" s="153"/>
      <c r="BJ33" s="24" t="str">
        <f t="shared" si="0"/>
        <v/>
      </c>
      <c r="BK33" s="24"/>
      <c r="BL33" s="24"/>
      <c r="BM33" s="42" t="str">
        <f>IF(BF33="","",ROUND(BF33*'選択リスト(編集・記入不要シート)'!$J$24,0))</f>
        <v/>
      </c>
      <c r="BN33" s="43"/>
      <c r="BO33" s="44"/>
      <c r="BP33" s="39" t="str">
        <f t="shared" si="1"/>
        <v/>
      </c>
      <c r="BQ33" s="40"/>
      <c r="BR33" s="40"/>
      <c r="BS33" s="40" t="str">
        <f>IF(BP33="","",'選択リスト(編集・記入不要シート)'!$J$46/365*31)</f>
        <v/>
      </c>
      <c r="BT33" s="40"/>
      <c r="BU33" s="40"/>
      <c r="BV33" s="34" t="str">
        <f t="shared" si="2"/>
        <v/>
      </c>
      <c r="BW33" s="34"/>
      <c r="BX33" s="35"/>
    </row>
    <row r="34" spans="2:76" ht="15" customHeight="1" thickTop="1" x14ac:dyDescent="0.25">
      <c r="B34" s="154" t="s">
        <v>24</v>
      </c>
      <c r="C34" s="155"/>
      <c r="D34" s="156"/>
      <c r="E34" s="150" t="str">
        <f>IF(SUM(E22:F33)=0,"",SUM(E22:F33))</f>
        <v/>
      </c>
      <c r="F34" s="150"/>
      <c r="G34" s="150" t="str">
        <f>IF(SUM(G22:H33)=0,"",SUM(G22:H33))</f>
        <v/>
      </c>
      <c r="H34" s="150"/>
      <c r="I34" s="150" t="str">
        <f>IF(SUM(I22:K33)=0,"",SUM(I22:K33))</f>
        <v/>
      </c>
      <c r="J34" s="150"/>
      <c r="K34" s="150"/>
      <c r="L34" s="150" t="str">
        <f>IF(SUM(L22:N33)=0,"",SUM(L22:N33))</f>
        <v/>
      </c>
      <c r="M34" s="150"/>
      <c r="N34" s="150"/>
      <c r="O34" s="150" t="str">
        <f>IF(SUM(O22:Q33)=0,"",SUM(O22:Q33))</f>
        <v/>
      </c>
      <c r="P34" s="150"/>
      <c r="Q34" s="150"/>
      <c r="R34" s="152" t="str">
        <f>IF(SUM(R22:S33)=0,"",SUM(R22:S33))</f>
        <v/>
      </c>
      <c r="S34" s="152"/>
      <c r="T34" s="150" t="str">
        <f>IF(SUM(T22:V33)=0,"",SUM(T22:V33))</f>
        <v/>
      </c>
      <c r="U34" s="150"/>
      <c r="V34" s="150"/>
      <c r="W34" s="150" t="str">
        <f>IF(SUM(W22:Y33)=0,"",SUM(W22:Y33))</f>
        <v/>
      </c>
      <c r="X34" s="150"/>
      <c r="Y34" s="150"/>
      <c r="Z34" s="150" t="str">
        <f>IF(SUM(Z22:AA33)=0,"",SUM(Z22:AA33))</f>
        <v/>
      </c>
      <c r="AA34" s="150"/>
      <c r="AB34" s="150" t="str">
        <f>IF(SUM(AB22:AD33)=0,"",SUM(AB22:AD33))</f>
        <v/>
      </c>
      <c r="AC34" s="150"/>
      <c r="AD34" s="150"/>
      <c r="AE34" s="150" t="str">
        <f>IF(SUM(AE22:AG33)=0,"",SUM(AE22:AG33))</f>
        <v/>
      </c>
      <c r="AF34" s="150"/>
      <c r="AG34" s="150"/>
      <c r="AH34" s="152" t="str">
        <f>IF(SUM(AH22:AI33)=0,"",SUM(AH22:AI33))</f>
        <v/>
      </c>
      <c r="AI34" s="152"/>
      <c r="AJ34" s="150" t="str">
        <f>IF(SUM(AJ22:AL33)=0,"",SUM(AJ22:AL33))</f>
        <v/>
      </c>
      <c r="AK34" s="150"/>
      <c r="AL34" s="150"/>
      <c r="AM34" s="150" t="str">
        <f>IF(SUM(AM22:AO33)=0,"",SUM(AM22:AO33))</f>
        <v/>
      </c>
      <c r="AN34" s="150"/>
      <c r="AO34" s="150"/>
      <c r="AP34" s="150" t="str">
        <f>IF(SUM(AP22:AQ33)=0,"",SUM(AP22:AQ33))</f>
        <v/>
      </c>
      <c r="AQ34" s="150"/>
      <c r="AR34" s="150" t="str">
        <f>IF(SUM(AR22:AT33)=0,"",SUM(AR22:AT33))</f>
        <v/>
      </c>
      <c r="AS34" s="150"/>
      <c r="AT34" s="150"/>
      <c r="AU34" s="150" t="str">
        <f>IF(SUM(AU22:AW33)=0,"",SUM(AU22:AW33))</f>
        <v/>
      </c>
      <c r="AV34" s="150"/>
      <c r="AW34" s="150"/>
      <c r="AX34" s="152" t="str">
        <f>IF(SUM(AX22:AY33)=0,"",SUM(AX22:AY33))</f>
        <v/>
      </c>
      <c r="AY34" s="152"/>
      <c r="AZ34" s="150" t="str">
        <f>IF(SUM(AZ22:BB33)=0,"",SUM(AZ22:BB33))</f>
        <v/>
      </c>
      <c r="BA34" s="150"/>
      <c r="BB34" s="150"/>
      <c r="BC34" s="150" t="str">
        <f>IF(SUM(BC22:BE33)=0,"",SUM(BC22:BE33))</f>
        <v/>
      </c>
      <c r="BD34" s="150"/>
      <c r="BE34" s="150"/>
      <c r="BF34" s="150" t="str">
        <f>IF(SUM(BF22:BG33)=0,"",SUM(BF22:BG33))</f>
        <v/>
      </c>
      <c r="BG34" s="151"/>
      <c r="BH34" s="150" t="str">
        <f>IF(SUM(BH22:BI33)=0,"",SUM(BH22:BI33))</f>
        <v/>
      </c>
      <c r="BI34" s="151"/>
      <c r="BJ34" s="25" t="str">
        <f>IF(BF34="","",IF(BF34-BH34&gt;0,"未達成","達成"))</f>
        <v/>
      </c>
      <c r="BK34" s="25"/>
      <c r="BL34" s="25"/>
      <c r="BM34" s="160" t="str">
        <f>IF(SUM(BM22:BO33)=0,"",SUM(BM22:BO33))</f>
        <v/>
      </c>
      <c r="BN34" s="150"/>
      <c r="BO34" s="151"/>
      <c r="BP34" s="47" t="str">
        <f>IF(SUM(BP22:BR33)=0,"",SUM(BP22:BR33))</f>
        <v/>
      </c>
      <c r="BQ34" s="48"/>
      <c r="BR34" s="48"/>
      <c r="BS34" s="48" t="str">
        <f>IF(SUM(BS22:BU33)=0,"",SUM(BS22:BU33))</f>
        <v/>
      </c>
      <c r="BT34" s="48"/>
      <c r="BU34" s="48"/>
      <c r="BV34" s="16" t="str">
        <f>IF(BP34="","",IF(BP34-BS34&gt;0,"未達成","達成"))</f>
        <v/>
      </c>
      <c r="BW34" s="16"/>
      <c r="BX34" s="17"/>
    </row>
    <row r="35" spans="2:76" ht="15" customHeight="1" x14ac:dyDescent="0.25"/>
    <row r="36" spans="2:76" ht="15" customHeight="1" x14ac:dyDescent="0.25"/>
    <row r="37" spans="2:76" ht="15" customHeight="1" x14ac:dyDescent="0.25"/>
    <row r="38" spans="2:76" ht="15" customHeight="1" x14ac:dyDescent="0.25"/>
    <row r="39" spans="2:76" ht="15" customHeight="1" x14ac:dyDescent="0.25"/>
    <row r="40" spans="2:76" ht="15" customHeight="1" x14ac:dyDescent="0.25"/>
    <row r="41" spans="2:76" ht="15" customHeight="1" x14ac:dyDescent="0.25"/>
    <row r="42" spans="2:76" ht="15" customHeight="1" x14ac:dyDescent="0.25"/>
    <row r="43" spans="2:76" ht="15" customHeight="1" x14ac:dyDescent="0.25"/>
    <row r="44" spans="2:76" ht="15" customHeight="1" x14ac:dyDescent="0.25"/>
    <row r="45" spans="2:76" ht="15" customHeight="1" x14ac:dyDescent="0.25"/>
    <row r="46" spans="2:76" ht="15" customHeight="1" x14ac:dyDescent="0.25"/>
    <row r="47" spans="2:76" ht="15" customHeight="1" x14ac:dyDescent="0.25"/>
    <row r="48" spans="2:76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</sheetData>
  <sheetProtection sheet="1" objects="1" scenarios="1"/>
  <protectedRanges>
    <protectedRange sqref="B18:D19" name="範囲10"/>
    <protectedRange sqref="AX22:AY33 BC22:BE33" name="軽油"/>
    <protectedRange sqref="AH22:AI33 AM22:AO33" name="灯油"/>
    <protectedRange sqref="R22:S33 W22:Y33" name="ガス"/>
    <protectedRange sqref="G19:Q19 T19:Y19 AB19:AG19 AJ19:AO19 AR19:AW19 AZ19:BE19" name="私の選択"/>
    <protectedRange sqref="H5:Z5 J6:Z6 M7:Z7 H8:O8 V8:X8" name="氏名欄"/>
    <protectedRange sqref="E22:H33 L22:Q33" name="電気"/>
    <protectedRange sqref="Z22:AA22 Z24:AA24 Z26:AA26 Z28:AA28 Z30:AA30 Z32:AA32 AE22:AG22 AE24:AG24 AE26:AG26 AE28:AG28 AE30:AG30 AE32:AG32" name="水道"/>
    <protectedRange sqref="AP22:AQ33 AU22:AW33" name="ガソリン"/>
    <protectedRange sqref="BF22:BG33" name="ごみ"/>
  </protectedRanges>
  <mergeCells count="506">
    <mergeCell ref="AX25:AY25"/>
    <mergeCell ref="AZ25:BB25"/>
    <mergeCell ref="BC25:BE25"/>
    <mergeCell ref="E2:U3"/>
    <mergeCell ref="V2:AH3"/>
    <mergeCell ref="AP34:AQ34"/>
    <mergeCell ref="AR34:AT34"/>
    <mergeCell ref="Z34:AA34"/>
    <mergeCell ref="AB34:AD34"/>
    <mergeCell ref="AX33:AY33"/>
    <mergeCell ref="O34:Q34"/>
    <mergeCell ref="R34:S34"/>
    <mergeCell ref="T34:V34"/>
    <mergeCell ref="W34:Y34"/>
    <mergeCell ref="AE32:AG32"/>
    <mergeCell ref="AH32:AI32"/>
    <mergeCell ref="AJ32:AL32"/>
    <mergeCell ref="AM32:AO32"/>
    <mergeCell ref="Z30:AA30"/>
    <mergeCell ref="AB30:AD30"/>
    <mergeCell ref="O31:Q31"/>
    <mergeCell ref="Z28:AA28"/>
    <mergeCell ref="AB28:AD28"/>
    <mergeCell ref="O29:Q29"/>
    <mergeCell ref="BO8:BT8"/>
    <mergeCell ref="AS9:AW9"/>
    <mergeCell ref="AW3:BB3"/>
    <mergeCell ref="AQ8:AW8"/>
    <mergeCell ref="BO3:BT3"/>
    <mergeCell ref="BP4:BS4"/>
    <mergeCell ref="BP5:BS5"/>
    <mergeCell ref="BP6:BS6"/>
    <mergeCell ref="BF34:BG34"/>
    <mergeCell ref="BM34:BO34"/>
    <mergeCell ref="AZ33:BB33"/>
    <mergeCell ref="BC33:BE33"/>
    <mergeCell ref="AX31:AY31"/>
    <mergeCell ref="AZ31:BB31"/>
    <mergeCell ref="BC31:BE31"/>
    <mergeCell ref="AX29:AY29"/>
    <mergeCell ref="AZ29:BB29"/>
    <mergeCell ref="BC29:BE29"/>
    <mergeCell ref="AX27:AY27"/>
    <mergeCell ref="BC34:BE34"/>
    <mergeCell ref="BF32:BG32"/>
    <mergeCell ref="BM32:BO32"/>
    <mergeCell ref="AP32:AQ32"/>
    <mergeCell ref="AR32:AT32"/>
    <mergeCell ref="B34:D34"/>
    <mergeCell ref="E34:F34"/>
    <mergeCell ref="G34:H34"/>
    <mergeCell ref="I34:K34"/>
    <mergeCell ref="L34:N34"/>
    <mergeCell ref="AH33:AI33"/>
    <mergeCell ref="AJ33:AL33"/>
    <mergeCell ref="AM33:AO33"/>
    <mergeCell ref="AP33:AQ33"/>
    <mergeCell ref="R33:S33"/>
    <mergeCell ref="T33:V33"/>
    <mergeCell ref="W33:Y33"/>
    <mergeCell ref="Z33:AA33"/>
    <mergeCell ref="AB33:AD33"/>
    <mergeCell ref="AE33:AG33"/>
    <mergeCell ref="B33:D33"/>
    <mergeCell ref="E33:F33"/>
    <mergeCell ref="G33:H33"/>
    <mergeCell ref="I33:K33"/>
    <mergeCell ref="AE34:AG34"/>
    <mergeCell ref="AH34:AI34"/>
    <mergeCell ref="AJ34:AL34"/>
    <mergeCell ref="AM34:AO34"/>
    <mergeCell ref="L33:N33"/>
    <mergeCell ref="BF33:BG33"/>
    <mergeCell ref="BM33:BO33"/>
    <mergeCell ref="AR33:AT33"/>
    <mergeCell ref="AU33:AW33"/>
    <mergeCell ref="Z32:AA32"/>
    <mergeCell ref="AB32:AD32"/>
    <mergeCell ref="BH34:BI34"/>
    <mergeCell ref="O33:Q33"/>
    <mergeCell ref="AU34:AW34"/>
    <mergeCell ref="AX34:AY34"/>
    <mergeCell ref="AZ34:BB34"/>
    <mergeCell ref="AZ32:BB32"/>
    <mergeCell ref="BC32:BE32"/>
    <mergeCell ref="BH32:BI32"/>
    <mergeCell ref="AU32:AW32"/>
    <mergeCell ref="AX32:AY32"/>
    <mergeCell ref="BH33:BI33"/>
    <mergeCell ref="B32:D32"/>
    <mergeCell ref="E32:F32"/>
    <mergeCell ref="G32:H32"/>
    <mergeCell ref="I32:K32"/>
    <mergeCell ref="L32:N32"/>
    <mergeCell ref="AH31:AI31"/>
    <mergeCell ref="AJ31:AL31"/>
    <mergeCell ref="AM31:AO31"/>
    <mergeCell ref="AP31:AQ31"/>
    <mergeCell ref="R31:S31"/>
    <mergeCell ref="T31:V31"/>
    <mergeCell ref="W31:Y31"/>
    <mergeCell ref="Z31:AA31"/>
    <mergeCell ref="AB31:AD31"/>
    <mergeCell ref="AE31:AG31"/>
    <mergeCell ref="B31:D31"/>
    <mergeCell ref="E31:F31"/>
    <mergeCell ref="G31:H31"/>
    <mergeCell ref="I31:K31"/>
    <mergeCell ref="L31:N31"/>
    <mergeCell ref="O32:Q32"/>
    <mergeCell ref="R32:S32"/>
    <mergeCell ref="T32:V32"/>
    <mergeCell ref="W32:Y32"/>
    <mergeCell ref="BF30:BG30"/>
    <mergeCell ref="BM30:BO30"/>
    <mergeCell ref="AE30:AG30"/>
    <mergeCell ref="AH30:AI30"/>
    <mergeCell ref="AJ30:AL30"/>
    <mergeCell ref="AM30:AO30"/>
    <mergeCell ref="AP30:AQ30"/>
    <mergeCell ref="AR30:AT30"/>
    <mergeCell ref="BF31:BG31"/>
    <mergeCell ref="BM31:BO31"/>
    <mergeCell ref="AR31:AT31"/>
    <mergeCell ref="AU31:AW31"/>
    <mergeCell ref="BH31:BI31"/>
    <mergeCell ref="AZ30:BB30"/>
    <mergeCell ref="BC30:BE30"/>
    <mergeCell ref="BH30:BI30"/>
    <mergeCell ref="AU30:AW30"/>
    <mergeCell ref="AX30:AY30"/>
    <mergeCell ref="B30:D30"/>
    <mergeCell ref="E30:F30"/>
    <mergeCell ref="G30:H30"/>
    <mergeCell ref="I30:K30"/>
    <mergeCell ref="L30:N30"/>
    <mergeCell ref="AH29:AI29"/>
    <mergeCell ref="AJ29:AL29"/>
    <mergeCell ref="AM29:AO29"/>
    <mergeCell ref="AP29:AQ29"/>
    <mergeCell ref="R29:S29"/>
    <mergeCell ref="T29:V29"/>
    <mergeCell ref="W29:Y29"/>
    <mergeCell ref="Z29:AA29"/>
    <mergeCell ref="AB29:AD29"/>
    <mergeCell ref="AE29:AG29"/>
    <mergeCell ref="B29:D29"/>
    <mergeCell ref="E29:F29"/>
    <mergeCell ref="G29:H29"/>
    <mergeCell ref="I29:K29"/>
    <mergeCell ref="L29:N29"/>
    <mergeCell ref="O30:Q30"/>
    <mergeCell ref="R30:S30"/>
    <mergeCell ref="T30:V30"/>
    <mergeCell ref="W30:Y30"/>
    <mergeCell ref="BF28:BG28"/>
    <mergeCell ref="BM28:BO28"/>
    <mergeCell ref="AE28:AG28"/>
    <mergeCell ref="AH28:AI28"/>
    <mergeCell ref="AJ28:AL28"/>
    <mergeCell ref="AM28:AO28"/>
    <mergeCell ref="AP28:AQ28"/>
    <mergeCell ref="AR28:AT28"/>
    <mergeCell ref="BF29:BG29"/>
    <mergeCell ref="BM29:BO29"/>
    <mergeCell ref="AR29:AT29"/>
    <mergeCell ref="AU29:AW29"/>
    <mergeCell ref="BH29:BI29"/>
    <mergeCell ref="AZ28:BB28"/>
    <mergeCell ref="BC28:BE28"/>
    <mergeCell ref="AU28:AW28"/>
    <mergeCell ref="AX28:AY28"/>
    <mergeCell ref="B28:D28"/>
    <mergeCell ref="E28:F28"/>
    <mergeCell ref="G28:H28"/>
    <mergeCell ref="I28:K28"/>
    <mergeCell ref="L28:N28"/>
    <mergeCell ref="AH27:AI27"/>
    <mergeCell ref="AJ27:AL27"/>
    <mergeCell ref="AM27:AO27"/>
    <mergeCell ref="AP27:AQ27"/>
    <mergeCell ref="R27:S27"/>
    <mergeCell ref="T27:V27"/>
    <mergeCell ref="W27:Y27"/>
    <mergeCell ref="Z27:AA27"/>
    <mergeCell ref="AB27:AD27"/>
    <mergeCell ref="AE27:AG27"/>
    <mergeCell ref="B27:D27"/>
    <mergeCell ref="E27:F27"/>
    <mergeCell ref="G27:H27"/>
    <mergeCell ref="I27:K27"/>
    <mergeCell ref="AZ27:BB27"/>
    <mergeCell ref="BC27:BE27"/>
    <mergeCell ref="L27:N27"/>
    <mergeCell ref="O28:Q28"/>
    <mergeCell ref="R28:S28"/>
    <mergeCell ref="T28:V28"/>
    <mergeCell ref="W28:Y28"/>
    <mergeCell ref="BF26:BG26"/>
    <mergeCell ref="BM26:BO26"/>
    <mergeCell ref="AE26:AG26"/>
    <mergeCell ref="AH26:AI26"/>
    <mergeCell ref="AJ26:AL26"/>
    <mergeCell ref="AM26:AO26"/>
    <mergeCell ref="AP26:AQ26"/>
    <mergeCell ref="AR26:AT26"/>
    <mergeCell ref="BF27:BG27"/>
    <mergeCell ref="BM27:BO27"/>
    <mergeCell ref="AR27:AT27"/>
    <mergeCell ref="AU27:AW27"/>
    <mergeCell ref="Z26:AA26"/>
    <mergeCell ref="AB26:AD26"/>
    <mergeCell ref="BH27:BI27"/>
    <mergeCell ref="BH28:BI28"/>
    <mergeCell ref="O27:Q27"/>
    <mergeCell ref="O25:Q25"/>
    <mergeCell ref="AU26:AW26"/>
    <mergeCell ref="AX26:AY26"/>
    <mergeCell ref="AZ26:BB26"/>
    <mergeCell ref="BC26:BE26"/>
    <mergeCell ref="B26:D26"/>
    <mergeCell ref="E26:F26"/>
    <mergeCell ref="G26:H26"/>
    <mergeCell ref="I26:K26"/>
    <mergeCell ref="L26:N26"/>
    <mergeCell ref="AH25:AI25"/>
    <mergeCell ref="AJ25:AL25"/>
    <mergeCell ref="AM25:AO25"/>
    <mergeCell ref="AP25:AQ25"/>
    <mergeCell ref="R25:S25"/>
    <mergeCell ref="T25:V25"/>
    <mergeCell ref="W25:Y25"/>
    <mergeCell ref="Z25:AA25"/>
    <mergeCell ref="AB25:AD25"/>
    <mergeCell ref="AE25:AG25"/>
    <mergeCell ref="B25:D25"/>
    <mergeCell ref="E25:F25"/>
    <mergeCell ref="G25:H25"/>
    <mergeCell ref="I25:K25"/>
    <mergeCell ref="L25:N25"/>
    <mergeCell ref="O26:Q26"/>
    <mergeCell ref="R26:S26"/>
    <mergeCell ref="T26:V26"/>
    <mergeCell ref="W26:Y26"/>
    <mergeCell ref="BF24:BG24"/>
    <mergeCell ref="BM24:BO24"/>
    <mergeCell ref="AE24:AG24"/>
    <mergeCell ref="AH24:AI24"/>
    <mergeCell ref="AJ24:AL24"/>
    <mergeCell ref="AM24:AO24"/>
    <mergeCell ref="AP24:AQ24"/>
    <mergeCell ref="AR24:AT24"/>
    <mergeCell ref="BF25:BG25"/>
    <mergeCell ref="BM25:BO25"/>
    <mergeCell ref="AR25:AT25"/>
    <mergeCell ref="AU25:AW25"/>
    <mergeCell ref="O24:Q24"/>
    <mergeCell ref="R24:S24"/>
    <mergeCell ref="T24:V24"/>
    <mergeCell ref="W24:Y24"/>
    <mergeCell ref="Z24:AA24"/>
    <mergeCell ref="AB24:AD24"/>
    <mergeCell ref="BH26:BI26"/>
    <mergeCell ref="AX23:AY23"/>
    <mergeCell ref="AZ23:BB23"/>
    <mergeCell ref="BC23:BE23"/>
    <mergeCell ref="O23:Q23"/>
    <mergeCell ref="AU24:AW24"/>
    <mergeCell ref="AX24:AY24"/>
    <mergeCell ref="AZ24:BB24"/>
    <mergeCell ref="BC24:BE24"/>
    <mergeCell ref="BF23:BG23"/>
    <mergeCell ref="AR23:AT23"/>
    <mergeCell ref="AU23:AW23"/>
    <mergeCell ref="R23:S23"/>
    <mergeCell ref="T23:V23"/>
    <mergeCell ref="W23:Y23"/>
    <mergeCell ref="Z23:AA23"/>
    <mergeCell ref="AB23:AD23"/>
    <mergeCell ref="AE23:AG23"/>
    <mergeCell ref="AH23:AI23"/>
    <mergeCell ref="AJ23:AL23"/>
    <mergeCell ref="AM23:AO23"/>
    <mergeCell ref="AP23:AQ23"/>
    <mergeCell ref="B23:D23"/>
    <mergeCell ref="E23:F23"/>
    <mergeCell ref="G23:H23"/>
    <mergeCell ref="I23:K23"/>
    <mergeCell ref="L23:N23"/>
    <mergeCell ref="B24:D24"/>
    <mergeCell ref="E24:F24"/>
    <mergeCell ref="G24:H24"/>
    <mergeCell ref="I24:K24"/>
    <mergeCell ref="L24:N24"/>
    <mergeCell ref="AU22:AW22"/>
    <mergeCell ref="AX22:AY22"/>
    <mergeCell ref="AZ22:BB22"/>
    <mergeCell ref="BC22:BE22"/>
    <mergeCell ref="BF22:BG22"/>
    <mergeCell ref="BM22:BO22"/>
    <mergeCell ref="AE22:AG22"/>
    <mergeCell ref="AH22:AI22"/>
    <mergeCell ref="AJ22:AL22"/>
    <mergeCell ref="AM22:AO22"/>
    <mergeCell ref="AP22:AQ22"/>
    <mergeCell ref="AR22:AT22"/>
    <mergeCell ref="B22:D22"/>
    <mergeCell ref="E22:F22"/>
    <mergeCell ref="G22:H22"/>
    <mergeCell ref="I22:K22"/>
    <mergeCell ref="L22:N22"/>
    <mergeCell ref="AH21:AI21"/>
    <mergeCell ref="AJ21:AL21"/>
    <mergeCell ref="AM21:AO21"/>
    <mergeCell ref="AP21:AQ21"/>
    <mergeCell ref="R21:S21"/>
    <mergeCell ref="T21:V21"/>
    <mergeCell ref="W21:Y21"/>
    <mergeCell ref="Z21:AA21"/>
    <mergeCell ref="AB21:AD21"/>
    <mergeCell ref="AE21:AG21"/>
    <mergeCell ref="O22:Q22"/>
    <mergeCell ref="R22:S22"/>
    <mergeCell ref="T22:V22"/>
    <mergeCell ref="W22:Y22"/>
    <mergeCell ref="Z22:AA22"/>
    <mergeCell ref="AB22:AD22"/>
    <mergeCell ref="BF20:BG20"/>
    <mergeCell ref="BM20:BO20"/>
    <mergeCell ref="E21:F21"/>
    <mergeCell ref="G21:H21"/>
    <mergeCell ref="I21:K21"/>
    <mergeCell ref="L21:N21"/>
    <mergeCell ref="O21:Q21"/>
    <mergeCell ref="AH20:AI20"/>
    <mergeCell ref="AJ20:AL20"/>
    <mergeCell ref="AM20:AO20"/>
    <mergeCell ref="AP20:AQ20"/>
    <mergeCell ref="AR20:AT20"/>
    <mergeCell ref="AU20:AW20"/>
    <mergeCell ref="R20:S20"/>
    <mergeCell ref="T20:V20"/>
    <mergeCell ref="W20:Y20"/>
    <mergeCell ref="Z20:AA20"/>
    <mergeCell ref="AB20:AD20"/>
    <mergeCell ref="AE20:AG20"/>
    <mergeCell ref="BF21:BG21"/>
    <mergeCell ref="BM21:BO21"/>
    <mergeCell ref="AR21:AT21"/>
    <mergeCell ref="AU21:AW21"/>
    <mergeCell ref="AX21:AY21"/>
    <mergeCell ref="AR19:AW19"/>
    <mergeCell ref="AX19:AY19"/>
    <mergeCell ref="AZ19:BE19"/>
    <mergeCell ref="B20:D21"/>
    <mergeCell ref="E20:F20"/>
    <mergeCell ref="G20:H20"/>
    <mergeCell ref="I20:K20"/>
    <mergeCell ref="L20:N20"/>
    <mergeCell ref="O20:Q20"/>
    <mergeCell ref="B18:D19"/>
    <mergeCell ref="AX20:AY20"/>
    <mergeCell ref="AZ20:BB20"/>
    <mergeCell ref="BC20:BE20"/>
    <mergeCell ref="AZ21:BB21"/>
    <mergeCell ref="BC21:BE21"/>
    <mergeCell ref="AZ18:BE18"/>
    <mergeCell ref="AX14:BA14"/>
    <mergeCell ref="BL14:BO14"/>
    <mergeCell ref="BP14:BS14"/>
    <mergeCell ref="BF18:BO19"/>
    <mergeCell ref="E19:F19"/>
    <mergeCell ref="G19:Q19"/>
    <mergeCell ref="R19:S19"/>
    <mergeCell ref="T19:Y19"/>
    <mergeCell ref="Z19:AA19"/>
    <mergeCell ref="AB19:AG19"/>
    <mergeCell ref="AH19:AI19"/>
    <mergeCell ref="AJ19:AO19"/>
    <mergeCell ref="AB18:AG18"/>
    <mergeCell ref="AH18:AI18"/>
    <mergeCell ref="AJ18:AO18"/>
    <mergeCell ref="AP18:AQ18"/>
    <mergeCell ref="AR18:AW18"/>
    <mergeCell ref="AX18:AY18"/>
    <mergeCell ref="E18:F18"/>
    <mergeCell ref="G18:Q18"/>
    <mergeCell ref="R18:S18"/>
    <mergeCell ref="T18:Y18"/>
    <mergeCell ref="Z18:AA18"/>
    <mergeCell ref="AP19:AQ19"/>
    <mergeCell ref="AX4:BA4"/>
    <mergeCell ref="AX5:BA5"/>
    <mergeCell ref="B5:G5"/>
    <mergeCell ref="H5:Z5"/>
    <mergeCell ref="AX8:BA8"/>
    <mergeCell ref="AX6:BA6"/>
    <mergeCell ref="BP22:BR22"/>
    <mergeCell ref="B6:G7"/>
    <mergeCell ref="H6:I6"/>
    <mergeCell ref="J6:Z6"/>
    <mergeCell ref="H7:L7"/>
    <mergeCell ref="M7:Z7"/>
    <mergeCell ref="AX9:BA9"/>
    <mergeCell ref="C11:E11"/>
    <mergeCell ref="AA11:AC11"/>
    <mergeCell ref="AT12:AW12"/>
    <mergeCell ref="AX12:BA12"/>
    <mergeCell ref="BL12:BO12"/>
    <mergeCell ref="BP12:BS12"/>
    <mergeCell ref="AT10:AW10"/>
    <mergeCell ref="AX10:BA10"/>
    <mergeCell ref="BL10:BO10"/>
    <mergeCell ref="BP21:BR21"/>
    <mergeCell ref="BS20:BU20"/>
    <mergeCell ref="BP18:BR19"/>
    <mergeCell ref="BP9:BS9"/>
    <mergeCell ref="B8:G8"/>
    <mergeCell ref="H8:O8"/>
    <mergeCell ref="P8:U8"/>
    <mergeCell ref="V8:X8"/>
    <mergeCell ref="Y8:Z8"/>
    <mergeCell ref="BP10:BS10"/>
    <mergeCell ref="AT11:AW11"/>
    <mergeCell ref="AX11:BA11"/>
    <mergeCell ref="BL11:BO11"/>
    <mergeCell ref="BP11:BS11"/>
    <mergeCell ref="BK9:BO9"/>
    <mergeCell ref="AT15:AW15"/>
    <mergeCell ref="AX15:BA15"/>
    <mergeCell ref="BL15:BO15"/>
    <mergeCell ref="BP15:BS15"/>
    <mergeCell ref="AT16:AW16"/>
    <mergeCell ref="AX16:BA16"/>
    <mergeCell ref="AT13:AW13"/>
    <mergeCell ref="AX13:BA13"/>
    <mergeCell ref="BL13:BO13"/>
    <mergeCell ref="BP13:BS13"/>
    <mergeCell ref="AT14:AW14"/>
    <mergeCell ref="BP34:BR34"/>
    <mergeCell ref="BS23:BU23"/>
    <mergeCell ref="BS24:BU24"/>
    <mergeCell ref="BS25:BU25"/>
    <mergeCell ref="BS26:BU26"/>
    <mergeCell ref="BS27:BU27"/>
    <mergeCell ref="BS28:BU28"/>
    <mergeCell ref="BS29:BU29"/>
    <mergeCell ref="BS30:BU30"/>
    <mergeCell ref="BS31:BU31"/>
    <mergeCell ref="BS32:BU32"/>
    <mergeCell ref="BS33:BU33"/>
    <mergeCell ref="BS34:BU34"/>
    <mergeCell ref="BP23:BR23"/>
    <mergeCell ref="BP24:BR24"/>
    <mergeCell ref="BP25:BR25"/>
    <mergeCell ref="BP26:BR26"/>
    <mergeCell ref="BP27:BR27"/>
    <mergeCell ref="BP28:BR28"/>
    <mergeCell ref="BP29:BR29"/>
    <mergeCell ref="BP30:BR30"/>
    <mergeCell ref="BP31:BR31"/>
    <mergeCell ref="BV20:BX20"/>
    <mergeCell ref="BV22:BX22"/>
    <mergeCell ref="BV23:BX23"/>
    <mergeCell ref="BV24:BX24"/>
    <mergeCell ref="BV25:BX25"/>
    <mergeCell ref="BV26:BX26"/>
    <mergeCell ref="BV27:BX27"/>
    <mergeCell ref="BV28:BX28"/>
    <mergeCell ref="BV29:BX29"/>
    <mergeCell ref="BH20:BI20"/>
    <mergeCell ref="BH21:BI21"/>
    <mergeCell ref="BH22:BI22"/>
    <mergeCell ref="BH23:BI23"/>
    <mergeCell ref="BP32:BR32"/>
    <mergeCell ref="BP33:BR33"/>
    <mergeCell ref="BS22:BU22"/>
    <mergeCell ref="BP20:BR20"/>
    <mergeCell ref="BH25:BI25"/>
    <mergeCell ref="BS21:BU21"/>
    <mergeCell ref="BM23:BO23"/>
    <mergeCell ref="BH24:BI24"/>
    <mergeCell ref="BV34:BX34"/>
    <mergeCell ref="BS18:BU19"/>
    <mergeCell ref="BJ20:BL20"/>
    <mergeCell ref="BJ22:BL22"/>
    <mergeCell ref="BJ23:BL23"/>
    <mergeCell ref="BJ24:BL24"/>
    <mergeCell ref="BJ25:BL25"/>
    <mergeCell ref="BJ26:BL26"/>
    <mergeCell ref="BJ27:BL27"/>
    <mergeCell ref="BJ28:BL28"/>
    <mergeCell ref="BJ29:BL29"/>
    <mergeCell ref="BJ30:BL30"/>
    <mergeCell ref="BJ31:BL31"/>
    <mergeCell ref="BJ32:BL32"/>
    <mergeCell ref="BJ33:BL33"/>
    <mergeCell ref="BJ34:BL34"/>
    <mergeCell ref="BV21:BX21"/>
    <mergeCell ref="BJ21:BL21"/>
    <mergeCell ref="BV19:BX19"/>
    <mergeCell ref="BV18:BX18"/>
    <mergeCell ref="BV30:BX30"/>
    <mergeCell ref="BV31:BX31"/>
    <mergeCell ref="BV32:BX32"/>
    <mergeCell ref="BV33:BX33"/>
  </mergeCells>
  <phoneticPr fontId="2"/>
  <conditionalFormatting sqref="H5:Z5">
    <cfRule type="expression" dxfId="69" priority="101">
      <formula>$H$5=""</formula>
    </cfRule>
  </conditionalFormatting>
  <conditionalFormatting sqref="J6">
    <cfRule type="expression" dxfId="68" priority="100">
      <formula>$J$6=""</formula>
    </cfRule>
  </conditionalFormatting>
  <conditionalFormatting sqref="H8:O8">
    <cfRule type="expression" dxfId="67" priority="99">
      <formula>$H$8=""</formula>
    </cfRule>
  </conditionalFormatting>
  <conditionalFormatting sqref="M7:Z7">
    <cfRule type="expression" dxfId="66" priority="98">
      <formula>$M$7=""</formula>
    </cfRule>
  </conditionalFormatting>
  <conditionalFormatting sqref="V8:X8">
    <cfRule type="expression" dxfId="65" priority="97">
      <formula>$V$8=""</formula>
    </cfRule>
  </conditionalFormatting>
  <conditionalFormatting sqref="G19:Q19">
    <cfRule type="expression" dxfId="64" priority="96">
      <formula>$G$19=""</formula>
    </cfRule>
  </conditionalFormatting>
  <conditionalFormatting sqref="T19:Y19">
    <cfRule type="expression" dxfId="63" priority="95">
      <formula>$T$19=""</formula>
    </cfRule>
  </conditionalFormatting>
  <conditionalFormatting sqref="AB19:AG19">
    <cfRule type="expression" dxfId="62" priority="94">
      <formula>$AB$19=""</formula>
    </cfRule>
  </conditionalFormatting>
  <conditionalFormatting sqref="AJ19:AO19">
    <cfRule type="expression" dxfId="61" priority="93">
      <formula>$AJ$19=""</formula>
    </cfRule>
  </conditionalFormatting>
  <conditionalFormatting sqref="AR19:AW19">
    <cfRule type="expression" dxfId="60" priority="92">
      <formula>$AR$19=""</formula>
    </cfRule>
  </conditionalFormatting>
  <conditionalFormatting sqref="AZ19:BE19">
    <cfRule type="expression" dxfId="59" priority="91">
      <formula>$AZ$19=""</formula>
    </cfRule>
  </conditionalFormatting>
  <conditionalFormatting sqref="BC22:BG22 AU22:AW22 AM22:AO22 AE22:AG22 W22:Y22 L22:Q22">
    <cfRule type="expression" dxfId="58" priority="90">
      <formula>L22=""</formula>
    </cfRule>
  </conditionalFormatting>
  <conditionalFormatting sqref="BF23:BG33">
    <cfRule type="expression" dxfId="57" priority="89">
      <formula>BF22&lt;&gt;""</formula>
    </cfRule>
  </conditionalFormatting>
  <conditionalFormatting sqref="BF23:BG33">
    <cfRule type="expression" dxfId="56" priority="88">
      <formula>BF23&lt;&gt;""</formula>
    </cfRule>
  </conditionalFormatting>
  <conditionalFormatting sqref="BC23:BE33 AU23:AW33 AM23:AO33 W23:Y33 L23:Q33">
    <cfRule type="expression" dxfId="55" priority="85">
      <formula>L23&lt;&gt;""</formula>
    </cfRule>
    <cfRule type="expression" dxfId="54" priority="86">
      <formula>L22&lt;&gt;""</formula>
    </cfRule>
  </conditionalFormatting>
  <conditionalFormatting sqref="AX22:AY22">
    <cfRule type="expression" dxfId="53" priority="84">
      <formula>AX22=""</formula>
    </cfRule>
  </conditionalFormatting>
  <conditionalFormatting sqref="AP22:AQ22">
    <cfRule type="expression" dxfId="52" priority="83">
      <formula>AP22=""</formula>
    </cfRule>
  </conditionalFormatting>
  <conditionalFormatting sqref="AH22:AI22">
    <cfRule type="expression" dxfId="51" priority="82">
      <formula>AH22=""</formula>
    </cfRule>
  </conditionalFormatting>
  <conditionalFormatting sqref="Z22:AA22">
    <cfRule type="expression" dxfId="50" priority="81">
      <formula>Z22=""</formula>
    </cfRule>
  </conditionalFormatting>
  <conditionalFormatting sqref="R22:S22">
    <cfRule type="expression" dxfId="49" priority="80">
      <formula>R22=""</formula>
    </cfRule>
  </conditionalFormatting>
  <conditionalFormatting sqref="G22:H22">
    <cfRule type="expression" dxfId="48" priority="79">
      <formula>G22=""</formula>
    </cfRule>
  </conditionalFormatting>
  <conditionalFormatting sqref="E22:F22">
    <cfRule type="expression" dxfId="47" priority="78">
      <formula>E22=""</formula>
    </cfRule>
  </conditionalFormatting>
  <conditionalFormatting sqref="AX23:AY33">
    <cfRule type="expression" dxfId="46" priority="77">
      <formula>AX22&lt;&gt;""</formula>
    </cfRule>
  </conditionalFormatting>
  <conditionalFormatting sqref="AX23:AY33">
    <cfRule type="expression" dxfId="45" priority="76">
      <formula>AX23&lt;&gt;""</formula>
    </cfRule>
  </conditionalFormatting>
  <conditionalFormatting sqref="AP23:AQ33">
    <cfRule type="expression" dxfId="44" priority="75">
      <formula>AP22&lt;&gt;""</formula>
    </cfRule>
  </conditionalFormatting>
  <conditionalFormatting sqref="AP23:AQ33">
    <cfRule type="expression" dxfId="43" priority="74">
      <formula>AP23&lt;&gt;""</formula>
    </cfRule>
  </conditionalFormatting>
  <conditionalFormatting sqref="AH23:AI33">
    <cfRule type="expression" dxfId="42" priority="73">
      <formula>AH22&lt;&gt;""</formula>
    </cfRule>
  </conditionalFormatting>
  <conditionalFormatting sqref="AH23:AI33">
    <cfRule type="expression" dxfId="41" priority="72">
      <formula>AH23&lt;&gt;""</formula>
    </cfRule>
  </conditionalFormatting>
  <conditionalFormatting sqref="Z24:AA24 Z26:AA26 Z28:AA28 Z30:AA30 Z32:AA32">
    <cfRule type="expression" dxfId="40" priority="71">
      <formula>Z22&lt;&gt;""</formula>
    </cfRule>
  </conditionalFormatting>
  <conditionalFormatting sqref="Z24:AA24 Z26:AA26 Z28:AA28 Z30:AA30 Z32:AA32">
    <cfRule type="expression" dxfId="39" priority="70">
      <formula>Z24&lt;&gt;""</formula>
    </cfRule>
  </conditionalFormatting>
  <conditionalFormatting sqref="R23:S33">
    <cfRule type="expression" dxfId="38" priority="69">
      <formula>R22&lt;&gt;""</formula>
    </cfRule>
  </conditionalFormatting>
  <conditionalFormatting sqref="R23:S33">
    <cfRule type="expression" dxfId="37" priority="68">
      <formula>R23&lt;&gt;""</formula>
    </cfRule>
  </conditionalFormatting>
  <conditionalFormatting sqref="G23:H33">
    <cfRule type="expression" dxfId="36" priority="67">
      <formula>G22&lt;&gt;""</formula>
    </cfRule>
  </conditionalFormatting>
  <conditionalFormatting sqref="G23:H33">
    <cfRule type="expression" dxfId="35" priority="66">
      <formula>G23&lt;&gt;""</formula>
    </cfRule>
  </conditionalFormatting>
  <conditionalFormatting sqref="E23:F33">
    <cfRule type="expression" dxfId="34" priority="65">
      <formula>E22&lt;&gt;""</formula>
    </cfRule>
  </conditionalFormatting>
  <conditionalFormatting sqref="E23:F33">
    <cfRule type="expression" dxfId="33" priority="64">
      <formula>E23&lt;&gt;""</formula>
    </cfRule>
  </conditionalFormatting>
  <conditionalFormatting sqref="AE24:AG24 AE26:AG26 AE28:AG28 AE30:AG30 AE32:AG32">
    <cfRule type="expression" dxfId="32" priority="55">
      <formula>AE24&lt;&gt;""</formula>
    </cfRule>
    <cfRule type="expression" dxfId="31" priority="56">
      <formula>AE22&lt;&gt;""</formula>
    </cfRule>
  </conditionalFormatting>
  <conditionalFormatting sqref="AX18:BE19 BS20:BU21 AX21:BE34 AX20:BB20">
    <cfRule type="expression" dxfId="30" priority="45">
      <formula>$AZ$19=" 2　使用していない"</formula>
    </cfRule>
  </conditionalFormatting>
  <conditionalFormatting sqref="AP18:AW19 AP20:AT20 AP21:AW34">
    <cfRule type="expression" dxfId="29" priority="44">
      <formula>$AR$19=" 2　使用していない"</formula>
    </cfRule>
  </conditionalFormatting>
  <conditionalFormatting sqref="AH18:AO19 AH21:AO34 AH20:AL20">
    <cfRule type="expression" dxfId="28" priority="43">
      <formula>$AJ$19=" 2　使用していない"</formula>
    </cfRule>
  </conditionalFormatting>
  <conditionalFormatting sqref="Z18:AG19 Z20:AD20 Z21:AG34">
    <cfRule type="expression" dxfId="27" priority="42">
      <formula>$AB$19=" 2　使用していない"</formula>
    </cfRule>
  </conditionalFormatting>
  <conditionalFormatting sqref="R18:Y34">
    <cfRule type="expression" dxfId="26" priority="41">
      <formula>$T$19=" 3　使用していない"</formula>
    </cfRule>
  </conditionalFormatting>
  <conditionalFormatting sqref="E22:H22 L22:Q22">
    <cfRule type="expression" dxfId="25" priority="40">
      <formula>$G$19=""</formula>
    </cfRule>
  </conditionalFormatting>
  <conditionalFormatting sqref="R22:S22 W22:Y22">
    <cfRule type="expression" dxfId="24" priority="39">
      <formula>$T$19=""</formula>
    </cfRule>
  </conditionalFormatting>
  <conditionalFormatting sqref="Z22:AA22 AE22:AG22">
    <cfRule type="expression" dxfId="23" priority="38">
      <formula>$AB$19=""</formula>
    </cfRule>
  </conditionalFormatting>
  <conditionalFormatting sqref="AH22:AI22 AM22:AO22">
    <cfRule type="expression" dxfId="22" priority="37">
      <formula>$AJ$19=""</formula>
    </cfRule>
  </conditionalFormatting>
  <conditionalFormatting sqref="AP22:AQ22 AU22:AW22">
    <cfRule type="expression" dxfId="21" priority="36">
      <formula>$AR$19=""</formula>
    </cfRule>
  </conditionalFormatting>
  <conditionalFormatting sqref="AX22:AY22 BC22:BE22">
    <cfRule type="expression" dxfId="20" priority="35">
      <formula>$AZ$19=""</formula>
    </cfRule>
  </conditionalFormatting>
  <conditionalFormatting sqref="E22:F33">
    <cfRule type="expression" dxfId="19" priority="34">
      <formula>$G$19=" 1　再エネを購入+売電"</formula>
    </cfRule>
  </conditionalFormatting>
  <conditionalFormatting sqref="E22:H33 O22:Q33">
    <cfRule type="expression" dxfId="18" priority="33">
      <formula>$G$19=" 2　再エネを購入"</formula>
    </cfRule>
  </conditionalFormatting>
  <conditionalFormatting sqref="G22:H33 O22:Q33">
    <cfRule type="expression" dxfId="17" priority="32">
      <formula>$G$19=" 4　再エネ以外を購入"</formula>
    </cfRule>
  </conditionalFormatting>
  <conditionalFormatting sqref="BP20:BR21">
    <cfRule type="expression" dxfId="16" priority="23">
      <formula>$AZ$19=" 2　使用していない"</formula>
    </cfRule>
  </conditionalFormatting>
  <conditionalFormatting sqref="BV20:BX20">
    <cfRule type="expression" dxfId="15" priority="21">
      <formula>$AZ$19=" 2　使用していない"</formula>
    </cfRule>
  </conditionalFormatting>
  <conditionalFormatting sqref="BJ20:BL20">
    <cfRule type="expression" dxfId="14" priority="20">
      <formula>$AZ$19=" 2　使用していない"</formula>
    </cfRule>
  </conditionalFormatting>
  <conditionalFormatting sqref="BV21:BX21">
    <cfRule type="expression" dxfId="13" priority="19">
      <formula>$AZ$19=" 2　使用していない"</formula>
    </cfRule>
  </conditionalFormatting>
  <conditionalFormatting sqref="BJ21:BL21">
    <cfRule type="expression" dxfId="12" priority="18">
      <formula>$AZ$19=" 2　使用していない"</formula>
    </cfRule>
  </conditionalFormatting>
  <conditionalFormatting sqref="AE20:AG20">
    <cfRule type="expression" dxfId="11" priority="17">
      <formula>$T$19=" 3　使用していない"</formula>
    </cfRule>
  </conditionalFormatting>
  <conditionalFormatting sqref="AM20:AO20">
    <cfRule type="expression" dxfId="10" priority="16">
      <formula>$T$19=" 3　使用していない"</formula>
    </cfRule>
  </conditionalFormatting>
  <conditionalFormatting sqref="AU20:AW20">
    <cfRule type="expression" dxfId="9" priority="15">
      <formula>$T$19=" 3　使用していない"</formula>
    </cfRule>
  </conditionalFormatting>
  <conditionalFormatting sqref="BC20:BE20">
    <cfRule type="expression" dxfId="8" priority="14">
      <formula>$T$19=" 3　使用していない"</formula>
    </cfRule>
  </conditionalFormatting>
  <conditionalFormatting sqref="AX4:BA6 AX8:BA16 BP9:BS15">
    <cfRule type="expression" dxfId="7" priority="11">
      <formula>$AX$4="未達成"</formula>
    </cfRule>
    <cfRule type="expression" dxfId="6" priority="12">
      <formula>$AX$4="達成"</formula>
    </cfRule>
  </conditionalFormatting>
  <conditionalFormatting sqref="BP4:BS6">
    <cfRule type="expression" dxfId="5" priority="9">
      <formula>$BP$4="未達成"</formula>
    </cfRule>
    <cfRule type="expression" dxfId="4" priority="10">
      <formula>$BP$4="達成"</formula>
    </cfRule>
  </conditionalFormatting>
  <conditionalFormatting sqref="BJ22:BL34">
    <cfRule type="expression" dxfId="3" priority="3">
      <formula>$BJ22="未達成"</formula>
    </cfRule>
    <cfRule type="expression" dxfId="2" priority="4">
      <formula>$BJ22="達成"</formula>
    </cfRule>
  </conditionalFormatting>
  <conditionalFormatting sqref="BV22:BX34">
    <cfRule type="expression" dxfId="1" priority="1">
      <formula>$BV22="未達成"</formula>
    </cfRule>
    <cfRule type="expression" dxfId="0" priority="2">
      <formula>$BV22="達成"</formula>
    </cfRule>
  </conditionalFormatting>
  <printOptions horizontalCentered="1"/>
  <pageMargins left="0.59055118110236227" right="0.59055118110236227" top="0.78740157480314965" bottom="0.59055118110236227" header="0" footer="0"/>
  <pageSetup paperSize="9" orientation="landscape" r:id="rId1"/>
  <rowBreaks count="1" manualBreakCount="1">
    <brk id="34" min="1" max="1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'選択リスト(編集・記入不要シート)'!$C$9:$C$11</xm:f>
          </x14:formula1>
          <xm:sqref>T19</xm:sqref>
        </x14:dataValidation>
        <x14:dataValidation type="list" allowBlank="1" showInputMessage="1" showErrorMessage="1">
          <x14:formula1>
            <xm:f>'選択リスト(編集・記入不要シート)'!$C$22:$C$23</xm:f>
          </x14:formula1>
          <xm:sqref>AZ19</xm:sqref>
        </x14:dataValidation>
        <x14:dataValidation type="list" allowBlank="1" showInputMessage="1" showErrorMessage="1">
          <x14:formula1>
            <xm:f>'選択リスト(編集・記入不要シート)'!$C$19:$C$20</xm:f>
          </x14:formula1>
          <xm:sqref>AR19</xm:sqref>
        </x14:dataValidation>
        <x14:dataValidation type="list" allowBlank="1" showInputMessage="1" showErrorMessage="1">
          <x14:formula1>
            <xm:f>'選択リスト(編集・記入不要シート)'!$C$16:$C$17</xm:f>
          </x14:formula1>
          <xm:sqref>AJ19</xm:sqref>
        </x14:dataValidation>
        <x14:dataValidation type="list" allowBlank="1" showInputMessage="1" showErrorMessage="1">
          <x14:formula1>
            <xm:f>'選択リスト(編集・記入不要シート)'!$C$13:$C$14</xm:f>
          </x14:formula1>
          <xm:sqref>AB19</xm:sqref>
        </x14:dataValidation>
        <x14:dataValidation type="list" allowBlank="1" showInputMessage="1" showErrorMessage="1">
          <x14:formula1>
            <xm:f>'選択リスト(編集・記入不要シート)'!$C$4:$C$7</xm:f>
          </x14:formula1>
          <xm:sqref>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zoomScaleNormal="100" zoomScaleSheetLayoutView="115" workbookViewId="0"/>
  </sheetViews>
  <sheetFormatPr defaultRowHeight="12.75" x14ac:dyDescent="0.25"/>
  <cols>
    <col min="1" max="54" width="2.625" style="2" customWidth="1"/>
    <col min="55" max="16384" width="9" style="2"/>
  </cols>
  <sheetData>
    <row r="1" spans="1:18" ht="15" customHeight="1" x14ac:dyDescent="0.25"/>
    <row r="2" spans="1:18" ht="15" customHeight="1" x14ac:dyDescent="0.25">
      <c r="B2" s="169" t="s">
        <v>65</v>
      </c>
      <c r="C2" s="169"/>
      <c r="D2" s="169"/>
      <c r="E2" s="169"/>
      <c r="F2" s="169"/>
      <c r="G2" s="169"/>
      <c r="H2" s="169"/>
      <c r="I2" s="169"/>
      <c r="J2" s="170" t="s">
        <v>25</v>
      </c>
      <c r="K2" s="170"/>
      <c r="L2" s="170"/>
      <c r="M2" s="170"/>
      <c r="N2" s="170"/>
      <c r="O2" s="170"/>
      <c r="P2" s="2" t="s">
        <v>59</v>
      </c>
    </row>
    <row r="3" spans="1:18" ht="15" customHeight="1" x14ac:dyDescent="0.25">
      <c r="B3" s="165" t="s">
        <v>12</v>
      </c>
      <c r="C3" s="172">
        <f>'R05_環境家計簿'!G19</f>
        <v>0</v>
      </c>
      <c r="D3" s="172"/>
      <c r="E3" s="172"/>
      <c r="F3" s="172"/>
      <c r="G3" s="172"/>
      <c r="H3" s="172"/>
      <c r="I3" s="172"/>
      <c r="J3" s="171" t="e">
        <f>VLOOKUP(C3,C4:O7,8,FALSE)</f>
        <v>#N/A</v>
      </c>
      <c r="K3" s="171"/>
      <c r="L3" s="171"/>
      <c r="M3" s="171" t="e">
        <f>VLOOKUP(C3,C4:O7,11,FALSE)</f>
        <v>#N/A</v>
      </c>
      <c r="N3" s="171"/>
      <c r="O3" s="171"/>
      <c r="P3" s="12" t="s">
        <v>49</v>
      </c>
      <c r="Q3" s="12"/>
    </row>
    <row r="4" spans="1:18" ht="15" customHeight="1" x14ac:dyDescent="0.25">
      <c r="A4" s="1"/>
      <c r="B4" s="165"/>
      <c r="C4" s="168" t="s">
        <v>50</v>
      </c>
      <c r="D4" s="168"/>
      <c r="E4" s="168"/>
      <c r="F4" s="168"/>
      <c r="G4" s="168"/>
      <c r="H4" s="168"/>
      <c r="I4" s="168"/>
      <c r="J4" s="166">
        <v>0</v>
      </c>
      <c r="K4" s="166"/>
      <c r="L4" s="166"/>
      <c r="M4" s="166">
        <v>0.44900000000000001</v>
      </c>
      <c r="N4" s="166"/>
      <c r="O4" s="166"/>
      <c r="P4" s="2" t="s">
        <v>60</v>
      </c>
      <c r="R4" s="2" t="s">
        <v>91</v>
      </c>
    </row>
    <row r="5" spans="1:18" ht="15" customHeight="1" x14ac:dyDescent="0.25">
      <c r="A5" s="1"/>
      <c r="B5" s="165"/>
      <c r="C5" s="168" t="s">
        <v>51</v>
      </c>
      <c r="D5" s="168"/>
      <c r="E5" s="168"/>
      <c r="F5" s="168"/>
      <c r="G5" s="168"/>
      <c r="H5" s="168"/>
      <c r="I5" s="168"/>
      <c r="J5" s="166">
        <v>0</v>
      </c>
      <c r="K5" s="166"/>
      <c r="L5" s="166"/>
      <c r="M5" s="166">
        <v>0</v>
      </c>
      <c r="N5" s="166"/>
      <c r="O5" s="166"/>
    </row>
    <row r="6" spans="1:18" ht="15" customHeight="1" x14ac:dyDescent="0.25">
      <c r="A6" s="1"/>
      <c r="B6" s="165"/>
      <c r="C6" s="168" t="s">
        <v>52</v>
      </c>
      <c r="D6" s="168"/>
      <c r="E6" s="168"/>
      <c r="F6" s="168"/>
      <c r="G6" s="168"/>
      <c r="H6" s="168"/>
      <c r="I6" s="168"/>
      <c r="J6" s="166">
        <v>0.44900000000000001</v>
      </c>
      <c r="K6" s="166"/>
      <c r="L6" s="166"/>
      <c r="M6" s="166">
        <v>0.44900000000000001</v>
      </c>
      <c r="N6" s="166"/>
      <c r="O6" s="166"/>
    </row>
    <row r="7" spans="1:18" ht="15" customHeight="1" x14ac:dyDescent="0.25">
      <c r="A7" s="1"/>
      <c r="B7" s="165"/>
      <c r="C7" s="168" t="s">
        <v>53</v>
      </c>
      <c r="D7" s="168"/>
      <c r="E7" s="168"/>
      <c r="F7" s="168"/>
      <c r="G7" s="168"/>
      <c r="H7" s="168"/>
      <c r="I7" s="168"/>
      <c r="J7" s="166">
        <v>0.44900000000000001</v>
      </c>
      <c r="K7" s="166"/>
      <c r="L7" s="166"/>
      <c r="M7" s="166">
        <v>0</v>
      </c>
      <c r="N7" s="166"/>
      <c r="O7" s="166"/>
    </row>
    <row r="8" spans="1:18" ht="15" customHeight="1" x14ac:dyDescent="0.25">
      <c r="A8" s="1"/>
      <c r="B8" s="165" t="s">
        <v>38</v>
      </c>
      <c r="C8" s="172">
        <f>'R05_環境家計簿'!T19</f>
        <v>0</v>
      </c>
      <c r="D8" s="172"/>
      <c r="E8" s="172"/>
      <c r="F8" s="172"/>
      <c r="G8" s="172"/>
      <c r="H8" s="172"/>
      <c r="I8" s="172"/>
      <c r="J8" s="167" t="e">
        <f>VLOOKUP(C8,C9:O11,8,FALSE)</f>
        <v>#N/A</v>
      </c>
      <c r="K8" s="167"/>
      <c r="L8" s="167"/>
      <c r="M8" s="167"/>
      <c r="N8" s="167"/>
      <c r="O8" s="167"/>
      <c r="P8" s="12" t="s">
        <v>49</v>
      </c>
      <c r="Q8" s="12"/>
    </row>
    <row r="9" spans="1:18" ht="15" customHeight="1" x14ac:dyDescent="0.25">
      <c r="A9" s="1"/>
      <c r="B9" s="165"/>
      <c r="C9" s="168" t="s">
        <v>54</v>
      </c>
      <c r="D9" s="168"/>
      <c r="E9" s="168"/>
      <c r="F9" s="168"/>
      <c r="G9" s="168"/>
      <c r="H9" s="168"/>
      <c r="I9" s="168"/>
      <c r="J9" s="166">
        <f>3/0.502</f>
        <v>5.9760956175298805</v>
      </c>
      <c r="K9" s="166"/>
      <c r="L9" s="166"/>
      <c r="M9" s="166"/>
      <c r="N9" s="166"/>
      <c r="O9" s="166"/>
      <c r="P9" s="2" t="s">
        <v>60</v>
      </c>
      <c r="R9" s="2" t="s">
        <v>92</v>
      </c>
    </row>
    <row r="10" spans="1:18" ht="15" customHeight="1" x14ac:dyDescent="0.25">
      <c r="A10" s="1"/>
      <c r="B10" s="165"/>
      <c r="C10" s="168" t="s">
        <v>55</v>
      </c>
      <c r="D10" s="168"/>
      <c r="E10" s="168"/>
      <c r="F10" s="168"/>
      <c r="G10" s="168"/>
      <c r="H10" s="168"/>
      <c r="I10" s="168"/>
      <c r="J10" s="166">
        <v>2.2200000000000002</v>
      </c>
      <c r="K10" s="166"/>
      <c r="L10" s="166"/>
      <c r="M10" s="166"/>
      <c r="N10" s="166"/>
      <c r="O10" s="166"/>
      <c r="P10" s="2" t="s">
        <v>60</v>
      </c>
      <c r="R10" s="2" t="s">
        <v>93</v>
      </c>
    </row>
    <row r="11" spans="1:18" ht="15" customHeight="1" x14ac:dyDescent="0.25">
      <c r="A11" s="1"/>
      <c r="B11" s="165"/>
      <c r="C11" s="168" t="s">
        <v>56</v>
      </c>
      <c r="D11" s="168"/>
      <c r="E11" s="168"/>
      <c r="F11" s="168"/>
      <c r="G11" s="168"/>
      <c r="H11" s="168"/>
      <c r="I11" s="168"/>
      <c r="J11" s="166">
        <v>0</v>
      </c>
      <c r="K11" s="166"/>
      <c r="L11" s="166"/>
      <c r="M11" s="166"/>
      <c r="N11" s="166"/>
      <c r="O11" s="166"/>
    </row>
    <row r="12" spans="1:18" ht="15" customHeight="1" x14ac:dyDescent="0.25">
      <c r="A12" s="1"/>
      <c r="B12" s="165" t="s">
        <v>18</v>
      </c>
      <c r="C12" s="172">
        <f>'R05_環境家計簿'!AB19</f>
        <v>0</v>
      </c>
      <c r="D12" s="172"/>
      <c r="E12" s="172"/>
      <c r="F12" s="172"/>
      <c r="G12" s="172"/>
      <c r="H12" s="172"/>
      <c r="I12" s="172"/>
      <c r="J12" s="167" t="e">
        <f>VLOOKUP(C12,C13:O14,8,FALSE)</f>
        <v>#N/A</v>
      </c>
      <c r="K12" s="167"/>
      <c r="L12" s="167"/>
      <c r="M12" s="167"/>
      <c r="N12" s="167"/>
      <c r="O12" s="167"/>
      <c r="P12" s="12" t="s">
        <v>49</v>
      </c>
      <c r="Q12" s="12"/>
      <c r="R12" s="12"/>
    </row>
    <row r="13" spans="1:18" ht="15" customHeight="1" x14ac:dyDescent="0.25">
      <c r="A13" s="1"/>
      <c r="B13" s="165"/>
      <c r="C13" s="168" t="s">
        <v>57</v>
      </c>
      <c r="D13" s="168"/>
      <c r="E13" s="168"/>
      <c r="F13" s="168"/>
      <c r="G13" s="168"/>
      <c r="H13" s="168"/>
      <c r="I13" s="168"/>
      <c r="J13" s="166">
        <v>0.36</v>
      </c>
      <c r="K13" s="166"/>
      <c r="L13" s="166"/>
      <c r="M13" s="166"/>
      <c r="N13" s="166"/>
      <c r="O13" s="166"/>
      <c r="P13" s="2" t="s">
        <v>60</v>
      </c>
      <c r="R13" s="2" t="s">
        <v>94</v>
      </c>
    </row>
    <row r="14" spans="1:18" ht="15" customHeight="1" x14ac:dyDescent="0.25">
      <c r="A14" s="1"/>
      <c r="B14" s="165"/>
      <c r="C14" s="168" t="s">
        <v>58</v>
      </c>
      <c r="D14" s="168"/>
      <c r="E14" s="168"/>
      <c r="F14" s="168"/>
      <c r="G14" s="168"/>
      <c r="H14" s="168"/>
      <c r="I14" s="168"/>
      <c r="J14" s="166">
        <v>0</v>
      </c>
      <c r="K14" s="166"/>
      <c r="L14" s="166"/>
      <c r="M14" s="166"/>
      <c r="N14" s="166"/>
      <c r="O14" s="166"/>
      <c r="R14" s="2" t="s">
        <v>95</v>
      </c>
    </row>
    <row r="15" spans="1:18" ht="15" customHeight="1" x14ac:dyDescent="0.25">
      <c r="A15" s="1"/>
      <c r="B15" s="165" t="s">
        <v>19</v>
      </c>
      <c r="C15" s="172">
        <f>'R05_環境家計簿'!AJ19</f>
        <v>0</v>
      </c>
      <c r="D15" s="172"/>
      <c r="E15" s="172"/>
      <c r="F15" s="172"/>
      <c r="G15" s="172"/>
      <c r="H15" s="172"/>
      <c r="I15" s="172"/>
      <c r="J15" s="167" t="e">
        <f>VLOOKUP(C15,C16:O17,8,FALSE)</f>
        <v>#N/A</v>
      </c>
      <c r="K15" s="167"/>
      <c r="L15" s="167"/>
      <c r="M15" s="167"/>
      <c r="N15" s="167"/>
      <c r="O15" s="167"/>
      <c r="P15" s="12" t="s">
        <v>49</v>
      </c>
      <c r="Q15" s="12"/>
    </row>
    <row r="16" spans="1:18" ht="15" customHeight="1" x14ac:dyDescent="0.25">
      <c r="A16" s="1"/>
      <c r="B16" s="165"/>
      <c r="C16" s="168" t="s">
        <v>57</v>
      </c>
      <c r="D16" s="168"/>
      <c r="E16" s="168"/>
      <c r="F16" s="168"/>
      <c r="G16" s="168"/>
      <c r="H16" s="168"/>
      <c r="I16" s="168"/>
      <c r="J16" s="166">
        <v>2.4900000000000002</v>
      </c>
      <c r="K16" s="166"/>
      <c r="L16" s="166"/>
      <c r="M16" s="166"/>
      <c r="N16" s="166"/>
      <c r="O16" s="166"/>
      <c r="P16" s="2" t="s">
        <v>60</v>
      </c>
      <c r="R16" s="2" t="s">
        <v>98</v>
      </c>
    </row>
    <row r="17" spans="1:18" ht="15" customHeight="1" x14ac:dyDescent="0.25">
      <c r="A17" s="1"/>
      <c r="B17" s="165"/>
      <c r="C17" s="168" t="s">
        <v>58</v>
      </c>
      <c r="D17" s="168"/>
      <c r="E17" s="168"/>
      <c r="F17" s="168"/>
      <c r="G17" s="168"/>
      <c r="H17" s="168"/>
      <c r="I17" s="168"/>
      <c r="J17" s="166">
        <v>0</v>
      </c>
      <c r="K17" s="166"/>
      <c r="L17" s="166"/>
      <c r="M17" s="166"/>
      <c r="N17" s="166"/>
      <c r="O17" s="166"/>
    </row>
    <row r="18" spans="1:18" ht="15" customHeight="1" x14ac:dyDescent="0.25">
      <c r="A18" s="1"/>
      <c r="B18" s="165" t="s">
        <v>20</v>
      </c>
      <c r="C18" s="172">
        <f>'R05_環境家計簿'!AR19</f>
        <v>0</v>
      </c>
      <c r="D18" s="172"/>
      <c r="E18" s="172"/>
      <c r="F18" s="172"/>
      <c r="G18" s="172"/>
      <c r="H18" s="172"/>
      <c r="I18" s="172"/>
      <c r="J18" s="167" t="e">
        <f>VLOOKUP(C18,C19:O20,8,FALSE)</f>
        <v>#N/A</v>
      </c>
      <c r="K18" s="167"/>
      <c r="L18" s="167"/>
      <c r="M18" s="167"/>
      <c r="N18" s="167"/>
      <c r="O18" s="167"/>
      <c r="P18" s="12" t="s">
        <v>49</v>
      </c>
      <c r="Q18" s="12"/>
    </row>
    <row r="19" spans="1:18" ht="15" customHeight="1" x14ac:dyDescent="0.25">
      <c r="A19" s="1"/>
      <c r="B19" s="165"/>
      <c r="C19" s="168" t="s">
        <v>57</v>
      </c>
      <c r="D19" s="168"/>
      <c r="E19" s="168"/>
      <c r="F19" s="168"/>
      <c r="G19" s="168"/>
      <c r="H19" s="168"/>
      <c r="I19" s="168"/>
      <c r="J19" s="166">
        <v>2.3199999999999998</v>
      </c>
      <c r="K19" s="166"/>
      <c r="L19" s="166"/>
      <c r="M19" s="166"/>
      <c r="N19" s="166"/>
      <c r="O19" s="166"/>
      <c r="P19" s="2" t="s">
        <v>60</v>
      </c>
      <c r="R19" s="2" t="s">
        <v>98</v>
      </c>
    </row>
    <row r="20" spans="1:18" ht="15" customHeight="1" x14ac:dyDescent="0.25">
      <c r="A20" s="1"/>
      <c r="B20" s="165"/>
      <c r="C20" s="168" t="s">
        <v>58</v>
      </c>
      <c r="D20" s="168"/>
      <c r="E20" s="168"/>
      <c r="F20" s="168"/>
      <c r="G20" s="168"/>
      <c r="H20" s="168"/>
      <c r="I20" s="168"/>
      <c r="J20" s="166">
        <v>0</v>
      </c>
      <c r="K20" s="166"/>
      <c r="L20" s="166"/>
      <c r="M20" s="166"/>
      <c r="N20" s="166"/>
      <c r="O20" s="166"/>
    </row>
    <row r="21" spans="1:18" ht="15" customHeight="1" x14ac:dyDescent="0.25">
      <c r="A21" s="1"/>
      <c r="B21" s="165" t="s">
        <v>21</v>
      </c>
      <c r="C21" s="172">
        <f>'R05_環境家計簿'!AZ19</f>
        <v>0</v>
      </c>
      <c r="D21" s="172"/>
      <c r="E21" s="172"/>
      <c r="F21" s="172"/>
      <c r="G21" s="172"/>
      <c r="H21" s="172"/>
      <c r="I21" s="172"/>
      <c r="J21" s="167" t="e">
        <f>VLOOKUP(C21,C22:O23,8,FALSE)</f>
        <v>#N/A</v>
      </c>
      <c r="K21" s="167"/>
      <c r="L21" s="167"/>
      <c r="M21" s="167"/>
      <c r="N21" s="167"/>
      <c r="O21" s="167"/>
      <c r="P21" s="12" t="s">
        <v>49</v>
      </c>
      <c r="Q21" s="12"/>
    </row>
    <row r="22" spans="1:18" ht="15" customHeight="1" x14ac:dyDescent="0.25">
      <c r="A22" s="1"/>
      <c r="B22" s="165"/>
      <c r="C22" s="168" t="s">
        <v>57</v>
      </c>
      <c r="D22" s="168"/>
      <c r="E22" s="168"/>
      <c r="F22" s="168"/>
      <c r="G22" s="168"/>
      <c r="H22" s="168"/>
      <c r="I22" s="168"/>
      <c r="J22" s="166">
        <v>2.58</v>
      </c>
      <c r="K22" s="166"/>
      <c r="L22" s="166"/>
      <c r="M22" s="166"/>
      <c r="N22" s="166"/>
      <c r="O22" s="166"/>
      <c r="P22" s="2" t="s">
        <v>60</v>
      </c>
      <c r="R22" s="2" t="s">
        <v>98</v>
      </c>
    </row>
    <row r="23" spans="1:18" ht="15" customHeight="1" x14ac:dyDescent="0.25">
      <c r="A23" s="1"/>
      <c r="B23" s="165"/>
      <c r="C23" s="168" t="s">
        <v>58</v>
      </c>
      <c r="D23" s="168"/>
      <c r="E23" s="168"/>
      <c r="F23" s="168"/>
      <c r="G23" s="168"/>
      <c r="H23" s="168"/>
      <c r="I23" s="168"/>
      <c r="J23" s="166">
        <v>0</v>
      </c>
      <c r="K23" s="166"/>
      <c r="L23" s="166"/>
      <c r="M23" s="166"/>
      <c r="N23" s="166"/>
      <c r="O23" s="166"/>
    </row>
    <row r="24" spans="1:18" ht="15" customHeight="1" x14ac:dyDescent="0.25">
      <c r="A24" s="1"/>
      <c r="B24" s="163" t="s">
        <v>36</v>
      </c>
      <c r="C24" s="163"/>
      <c r="D24" s="163"/>
      <c r="E24" s="163"/>
      <c r="F24" s="163"/>
      <c r="G24" s="163"/>
      <c r="H24" s="163"/>
      <c r="I24" s="163"/>
      <c r="J24" s="164">
        <v>0.374</v>
      </c>
      <c r="K24" s="164"/>
      <c r="L24" s="164"/>
      <c r="M24" s="164"/>
      <c r="N24" s="164"/>
      <c r="O24" s="164"/>
      <c r="P24" s="2" t="s">
        <v>60</v>
      </c>
      <c r="R24" s="2" t="s">
        <v>97</v>
      </c>
    </row>
    <row r="25" spans="1:18" ht="15" customHeight="1" x14ac:dyDescent="0.25">
      <c r="A25" s="1"/>
      <c r="B25" s="1"/>
    </row>
    <row r="26" spans="1:18" ht="15" customHeight="1" x14ac:dyDescent="0.25">
      <c r="A26" s="1"/>
      <c r="B26" s="176" t="s">
        <v>101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</row>
    <row r="27" spans="1:18" ht="15" customHeight="1" x14ac:dyDescent="0.25">
      <c r="A27" s="1"/>
      <c r="B27" s="173" t="s">
        <v>102</v>
      </c>
      <c r="C27" s="173"/>
      <c r="D27" s="173"/>
      <c r="E27" s="173"/>
      <c r="F27" s="173"/>
      <c r="G27" s="173"/>
      <c r="H27" s="173"/>
      <c r="I27" s="173"/>
      <c r="J27" s="177">
        <v>12350</v>
      </c>
      <c r="K27" s="177"/>
      <c r="L27" s="178"/>
      <c r="M27" s="174" t="s">
        <v>43</v>
      </c>
      <c r="N27" s="174"/>
      <c r="O27" s="175"/>
      <c r="P27" s="2" t="s">
        <v>60</v>
      </c>
      <c r="R27" s="2" t="s">
        <v>107</v>
      </c>
    </row>
    <row r="29" spans="1:18" ht="15" customHeight="1" x14ac:dyDescent="0.25">
      <c r="A29" s="1"/>
      <c r="B29" s="173" t="s">
        <v>96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8" ht="15" customHeight="1" x14ac:dyDescent="0.25">
      <c r="A30" s="1"/>
      <c r="B30" s="173" t="s">
        <v>66</v>
      </c>
      <c r="C30" s="173"/>
      <c r="D30" s="173"/>
      <c r="E30" s="173"/>
      <c r="F30" s="173"/>
      <c r="G30" s="173"/>
      <c r="H30" s="173"/>
      <c r="I30" s="173"/>
      <c r="J30" s="177">
        <v>25985</v>
      </c>
      <c r="K30" s="177"/>
      <c r="L30" s="178"/>
      <c r="M30" s="174" t="s">
        <v>42</v>
      </c>
      <c r="N30" s="174"/>
      <c r="O30" s="175"/>
      <c r="P30" s="2" t="s">
        <v>60</v>
      </c>
      <c r="R30" s="2" t="s">
        <v>104</v>
      </c>
    </row>
    <row r="31" spans="1:18" ht="15" customHeight="1" x14ac:dyDescent="0.25">
      <c r="A31" s="1"/>
      <c r="B31" s="173" t="s">
        <v>68</v>
      </c>
      <c r="C31" s="173"/>
      <c r="D31" s="173"/>
      <c r="E31" s="173"/>
      <c r="F31" s="173"/>
      <c r="G31" s="173"/>
      <c r="H31" s="173"/>
      <c r="I31" s="173"/>
      <c r="J31" s="181">
        <v>66</v>
      </c>
      <c r="K31" s="181"/>
      <c r="L31" s="182"/>
      <c r="M31" s="174" t="s">
        <v>41</v>
      </c>
      <c r="N31" s="174"/>
      <c r="O31" s="175"/>
      <c r="P31" s="2" t="s">
        <v>60</v>
      </c>
      <c r="R31" s="2" t="s">
        <v>103</v>
      </c>
    </row>
    <row r="32" spans="1:18" ht="15" customHeight="1" x14ac:dyDescent="0.25">
      <c r="A32" s="1"/>
      <c r="B32" s="172" t="s">
        <v>67</v>
      </c>
      <c r="C32" s="172"/>
      <c r="D32" s="172"/>
      <c r="E32" s="172"/>
      <c r="F32" s="172"/>
      <c r="G32" s="172"/>
      <c r="H32" s="172"/>
      <c r="I32" s="172"/>
      <c r="J32" s="183">
        <f>J30-(J30*J31/100)</f>
        <v>8834.9000000000015</v>
      </c>
      <c r="K32" s="183"/>
      <c r="L32" s="184"/>
      <c r="M32" s="185" t="s">
        <v>42</v>
      </c>
      <c r="N32" s="185"/>
      <c r="O32" s="186"/>
      <c r="P32" s="12" t="s">
        <v>105</v>
      </c>
      <c r="Q32" s="12"/>
      <c r="R32" s="12"/>
    </row>
    <row r="33" spans="1:27" ht="15" customHeight="1" x14ac:dyDescent="0.25">
      <c r="A33" s="1"/>
      <c r="O33" s="1"/>
    </row>
    <row r="34" spans="1:27" ht="15" customHeight="1" x14ac:dyDescent="0.25">
      <c r="A34" s="1"/>
      <c r="B34" s="173" t="s">
        <v>106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1:27" ht="15" customHeight="1" x14ac:dyDescent="0.25">
      <c r="A35" s="1"/>
      <c r="B35" s="173" t="s">
        <v>66</v>
      </c>
      <c r="C35" s="173"/>
      <c r="D35" s="173"/>
      <c r="E35" s="173"/>
      <c r="F35" s="173"/>
      <c r="G35" s="173"/>
      <c r="H35" s="173"/>
      <c r="I35" s="173"/>
      <c r="J35" s="177">
        <v>39124</v>
      </c>
      <c r="K35" s="177"/>
      <c r="L35" s="178"/>
      <c r="M35" s="174" t="s">
        <v>42</v>
      </c>
      <c r="N35" s="174"/>
      <c r="O35" s="175"/>
      <c r="P35" s="2" t="s">
        <v>60</v>
      </c>
      <c r="R35" s="2" t="s">
        <v>104</v>
      </c>
    </row>
    <row r="36" spans="1:27" ht="15" customHeight="1" x14ac:dyDescent="0.25">
      <c r="A36" s="1"/>
      <c r="B36" s="173" t="s">
        <v>68</v>
      </c>
      <c r="C36" s="173"/>
      <c r="D36" s="173"/>
      <c r="E36" s="173"/>
      <c r="F36" s="173"/>
      <c r="G36" s="173"/>
      <c r="H36" s="173"/>
      <c r="I36" s="173"/>
      <c r="J36" s="181">
        <v>35</v>
      </c>
      <c r="K36" s="181"/>
      <c r="L36" s="182"/>
      <c r="M36" s="174" t="s">
        <v>41</v>
      </c>
      <c r="N36" s="174"/>
      <c r="O36" s="175"/>
      <c r="P36" s="2" t="s">
        <v>60</v>
      </c>
      <c r="R36" s="2" t="s">
        <v>110</v>
      </c>
    </row>
    <row r="37" spans="1:27" ht="15" customHeight="1" x14ac:dyDescent="0.25">
      <c r="A37" s="1"/>
      <c r="B37" s="173" t="s">
        <v>111</v>
      </c>
      <c r="C37" s="173"/>
      <c r="D37" s="173"/>
      <c r="E37" s="173"/>
      <c r="F37" s="173"/>
      <c r="G37" s="173"/>
      <c r="H37" s="173"/>
      <c r="I37" s="173"/>
      <c r="J37" s="181">
        <v>46</v>
      </c>
      <c r="K37" s="181"/>
      <c r="L37" s="182"/>
      <c r="M37" s="174" t="s">
        <v>41</v>
      </c>
      <c r="N37" s="174"/>
      <c r="O37" s="175"/>
      <c r="P37" s="2" t="s">
        <v>60</v>
      </c>
      <c r="R37" s="2" t="s">
        <v>113</v>
      </c>
    </row>
    <row r="38" spans="1:27" ht="15" customHeight="1" x14ac:dyDescent="0.25">
      <c r="A38" s="1"/>
      <c r="B38" s="173" t="s">
        <v>112</v>
      </c>
      <c r="C38" s="173"/>
      <c r="D38" s="173"/>
      <c r="E38" s="173"/>
      <c r="F38" s="173"/>
      <c r="G38" s="173"/>
      <c r="H38" s="173"/>
      <c r="I38" s="173"/>
      <c r="J38" s="181"/>
      <c r="K38" s="181"/>
      <c r="L38" s="182"/>
      <c r="M38" s="174" t="s">
        <v>41</v>
      </c>
      <c r="N38" s="174"/>
      <c r="O38" s="175"/>
      <c r="R38" s="2" t="s">
        <v>114</v>
      </c>
    </row>
    <row r="39" spans="1:27" ht="15" customHeight="1" x14ac:dyDescent="0.25">
      <c r="A39" s="1"/>
      <c r="B39" s="173" t="s">
        <v>115</v>
      </c>
      <c r="C39" s="173"/>
      <c r="D39" s="173"/>
      <c r="E39" s="173"/>
      <c r="F39" s="173"/>
      <c r="G39" s="173"/>
      <c r="H39" s="173"/>
      <c r="I39" s="173"/>
      <c r="J39" s="181">
        <v>26</v>
      </c>
      <c r="K39" s="181"/>
      <c r="L39" s="182"/>
      <c r="M39" s="174" t="s">
        <v>41</v>
      </c>
      <c r="N39" s="174"/>
      <c r="O39" s="175"/>
      <c r="P39" s="2" t="s">
        <v>60</v>
      </c>
      <c r="R39" s="2" t="s">
        <v>104</v>
      </c>
    </row>
    <row r="40" spans="1:27" ht="15" customHeight="1" x14ac:dyDescent="0.25">
      <c r="A40" s="1"/>
      <c r="B40" s="187" t="s">
        <v>116</v>
      </c>
      <c r="C40" s="187"/>
      <c r="D40" s="187"/>
      <c r="E40" s="187"/>
      <c r="F40" s="187"/>
      <c r="G40" s="187"/>
      <c r="H40" s="187"/>
      <c r="I40" s="187"/>
      <c r="J40" s="181">
        <v>13</v>
      </c>
      <c r="K40" s="181"/>
      <c r="L40" s="182"/>
      <c r="M40" s="174" t="s">
        <v>41</v>
      </c>
      <c r="N40" s="174"/>
      <c r="O40" s="175"/>
      <c r="P40" s="2" t="s">
        <v>60</v>
      </c>
      <c r="R40" s="2" t="s">
        <v>104</v>
      </c>
    </row>
    <row r="41" spans="1:27" ht="15" customHeight="1" x14ac:dyDescent="0.25">
      <c r="A41" s="1"/>
      <c r="B41" s="173" t="s">
        <v>117</v>
      </c>
      <c r="C41" s="173"/>
      <c r="D41" s="173"/>
      <c r="E41" s="173"/>
      <c r="F41" s="173"/>
      <c r="G41" s="173"/>
      <c r="H41" s="173"/>
      <c r="I41" s="173"/>
      <c r="J41" s="181">
        <v>22</v>
      </c>
      <c r="K41" s="181"/>
      <c r="L41" s="182"/>
      <c r="M41" s="174" t="s">
        <v>41</v>
      </c>
      <c r="N41" s="174"/>
      <c r="O41" s="175"/>
      <c r="P41" s="2" t="s">
        <v>60</v>
      </c>
      <c r="R41" s="2" t="s">
        <v>104</v>
      </c>
    </row>
    <row r="42" spans="1:27" ht="15" customHeight="1" x14ac:dyDescent="0.25">
      <c r="A42" s="1"/>
      <c r="B42" s="172" t="s">
        <v>67</v>
      </c>
      <c r="C42" s="172"/>
      <c r="D42" s="172"/>
      <c r="E42" s="172"/>
      <c r="F42" s="172"/>
      <c r="G42" s="172"/>
      <c r="H42" s="172"/>
      <c r="I42" s="172"/>
      <c r="J42" s="183">
        <f>(J35-(J35*J36/100))*((J37+J38)/100)*(J41/(J39+J40+J41))</f>
        <v>4218.9782295081968</v>
      </c>
      <c r="K42" s="183"/>
      <c r="L42" s="184"/>
      <c r="M42" s="185" t="s">
        <v>42</v>
      </c>
      <c r="N42" s="185"/>
      <c r="O42" s="186"/>
      <c r="P42" s="12" t="s">
        <v>105</v>
      </c>
      <c r="Q42" s="12"/>
      <c r="R42" s="12"/>
      <c r="S42" s="12"/>
    </row>
    <row r="43" spans="1:27" ht="15" customHeight="1" x14ac:dyDescent="0.25">
      <c r="A43" s="1"/>
      <c r="B43" s="11"/>
      <c r="C43" s="11"/>
      <c r="D43" s="11"/>
      <c r="E43" s="11"/>
      <c r="F43" s="11"/>
      <c r="G43" s="11"/>
      <c r="H43" s="11"/>
      <c r="I43" s="11"/>
      <c r="J43" s="10"/>
      <c r="K43" s="10"/>
      <c r="L43" s="10"/>
      <c r="M43" s="11"/>
      <c r="N43" s="11"/>
      <c r="O43" s="11"/>
    </row>
    <row r="44" spans="1:27" ht="15" customHeight="1" x14ac:dyDescent="0.25">
      <c r="A44" s="1"/>
      <c r="B44" s="173" t="s">
        <v>82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</row>
    <row r="45" spans="1:27" ht="15" customHeight="1" x14ac:dyDescent="0.25">
      <c r="A45" s="1"/>
      <c r="B45" s="172" t="s">
        <v>108</v>
      </c>
      <c r="C45" s="172"/>
      <c r="D45" s="172"/>
      <c r="E45" s="172"/>
      <c r="F45" s="172"/>
      <c r="G45" s="172"/>
      <c r="H45" s="172"/>
      <c r="I45" s="172"/>
      <c r="J45" s="179">
        <f>IF('R05_環境家計簿'!V8="",1,'R05_環境家計簿'!V8)</f>
        <v>1</v>
      </c>
      <c r="K45" s="179"/>
      <c r="L45" s="180"/>
      <c r="M45" s="185" t="s">
        <v>43</v>
      </c>
      <c r="N45" s="185"/>
      <c r="O45" s="186"/>
      <c r="P45" s="12" t="s">
        <v>109</v>
      </c>
      <c r="Q45" s="12"/>
      <c r="R45" s="12"/>
      <c r="S45" s="12"/>
      <c r="T45" s="12"/>
    </row>
    <row r="46" spans="1:27" ht="15" customHeight="1" x14ac:dyDescent="0.25">
      <c r="A46" s="1"/>
      <c r="B46" s="172" t="s">
        <v>67</v>
      </c>
      <c r="C46" s="172"/>
      <c r="D46" s="172"/>
      <c r="E46" s="172"/>
      <c r="F46" s="172"/>
      <c r="G46" s="172"/>
      <c r="H46" s="172"/>
      <c r="I46" s="172"/>
      <c r="J46" s="183">
        <f>(J32+J42)*1000/J27*J45</f>
        <v>1056.9941886241456</v>
      </c>
      <c r="K46" s="183"/>
      <c r="L46" s="184"/>
      <c r="M46" s="14" t="s">
        <v>15</v>
      </c>
      <c r="N46" s="14"/>
      <c r="O46" s="15"/>
      <c r="P46" s="12" t="s">
        <v>105</v>
      </c>
      <c r="Q46" s="13"/>
      <c r="R46" s="13"/>
      <c r="S46" s="13"/>
      <c r="T46" s="13"/>
      <c r="U46" s="1"/>
      <c r="V46" s="1"/>
      <c r="W46" s="1"/>
      <c r="X46" s="1"/>
      <c r="Y46" s="1"/>
      <c r="Z46" s="1"/>
      <c r="AA46" s="1"/>
    </row>
    <row r="47" spans="1:2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7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6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6" ht="15" customHeight="1" x14ac:dyDescent="0.25"/>
    <row r="51" spans="2:16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6" ht="15" customHeight="1" x14ac:dyDescent="0.25">
      <c r="N52" s="1"/>
      <c r="O52" s="1"/>
    </row>
    <row r="53" spans="2:16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5" customHeight="1" x14ac:dyDescent="0.25"/>
    <row r="55" spans="2:16" ht="15" customHeight="1" x14ac:dyDescent="0.25"/>
    <row r="56" spans="2:16" ht="15" customHeight="1" x14ac:dyDescent="0.25"/>
    <row r="57" spans="2:16" ht="15" customHeight="1" x14ac:dyDescent="0.25"/>
    <row r="58" spans="2:16" ht="15" customHeight="1" x14ac:dyDescent="0.25"/>
    <row r="59" spans="2:16" ht="15" customHeight="1" x14ac:dyDescent="0.25"/>
    <row r="60" spans="2:16" ht="15" customHeight="1" x14ac:dyDescent="0.25"/>
    <row r="61" spans="2:16" ht="15" customHeight="1" x14ac:dyDescent="0.25"/>
    <row r="62" spans="2:16" ht="15" customHeight="1" x14ac:dyDescent="0.25"/>
    <row r="63" spans="2:16" ht="15" customHeight="1" x14ac:dyDescent="0.25"/>
    <row r="64" spans="2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sheetProtection sheet="1" objects="1" scenarios="1"/>
  <mergeCells count="102">
    <mergeCell ref="B46:I46"/>
    <mergeCell ref="J38:L38"/>
    <mergeCell ref="M38:O38"/>
    <mergeCell ref="J46:L46"/>
    <mergeCell ref="M35:O35"/>
    <mergeCell ref="B36:I36"/>
    <mergeCell ref="J36:L36"/>
    <mergeCell ref="M36:O36"/>
    <mergeCell ref="B42:I42"/>
    <mergeCell ref="J42:L42"/>
    <mergeCell ref="M42:O42"/>
    <mergeCell ref="J37:L37"/>
    <mergeCell ref="M37:O37"/>
    <mergeCell ref="B35:I35"/>
    <mergeCell ref="J35:L35"/>
    <mergeCell ref="B39:I39"/>
    <mergeCell ref="B38:I38"/>
    <mergeCell ref="B37:I37"/>
    <mergeCell ref="B44:O44"/>
    <mergeCell ref="B45:I45"/>
    <mergeCell ref="M45:O45"/>
    <mergeCell ref="J39:L39"/>
    <mergeCell ref="M39:O39"/>
    <mergeCell ref="B40:I40"/>
    <mergeCell ref="B27:I27"/>
    <mergeCell ref="M27:O27"/>
    <mergeCell ref="B26:O26"/>
    <mergeCell ref="J27:L27"/>
    <mergeCell ref="J45:L45"/>
    <mergeCell ref="J30:L30"/>
    <mergeCell ref="J31:L31"/>
    <mergeCell ref="J32:L32"/>
    <mergeCell ref="B29:O29"/>
    <mergeCell ref="B32:I32"/>
    <mergeCell ref="B31:I31"/>
    <mergeCell ref="B30:I30"/>
    <mergeCell ref="M32:O32"/>
    <mergeCell ref="M31:O31"/>
    <mergeCell ref="M30:O30"/>
    <mergeCell ref="B34:O34"/>
    <mergeCell ref="J40:L40"/>
    <mergeCell ref="M40:O40"/>
    <mergeCell ref="B41:I41"/>
    <mergeCell ref="J41:L41"/>
    <mergeCell ref="M41:O41"/>
    <mergeCell ref="C3:I3"/>
    <mergeCell ref="C21:I21"/>
    <mergeCell ref="C18:I18"/>
    <mergeCell ref="C15:I15"/>
    <mergeCell ref="C12:I12"/>
    <mergeCell ref="C8:I8"/>
    <mergeCell ref="C4:I4"/>
    <mergeCell ref="C11:I11"/>
    <mergeCell ref="C10:I10"/>
    <mergeCell ref="C9:I9"/>
    <mergeCell ref="C16:I16"/>
    <mergeCell ref="C14:I14"/>
    <mergeCell ref="C13:I13"/>
    <mergeCell ref="B2:I2"/>
    <mergeCell ref="M5:O5"/>
    <mergeCell ref="M7:O7"/>
    <mergeCell ref="B21:B23"/>
    <mergeCell ref="B18:B20"/>
    <mergeCell ref="B15:B17"/>
    <mergeCell ref="B12:B14"/>
    <mergeCell ref="B3:B7"/>
    <mergeCell ref="J10:O10"/>
    <mergeCell ref="J13:O13"/>
    <mergeCell ref="J2:O2"/>
    <mergeCell ref="J3:L3"/>
    <mergeCell ref="M3:O3"/>
    <mergeCell ref="J8:O8"/>
    <mergeCell ref="M6:O6"/>
    <mergeCell ref="J4:L4"/>
    <mergeCell ref="M4:O4"/>
    <mergeCell ref="J7:L7"/>
    <mergeCell ref="J6:L6"/>
    <mergeCell ref="J5:L5"/>
    <mergeCell ref="C7:I7"/>
    <mergeCell ref="C6:I6"/>
    <mergeCell ref="C5:I5"/>
    <mergeCell ref="C23:I23"/>
    <mergeCell ref="B24:I24"/>
    <mergeCell ref="J24:O24"/>
    <mergeCell ref="B8:B11"/>
    <mergeCell ref="J11:O11"/>
    <mergeCell ref="J14:O14"/>
    <mergeCell ref="J17:O17"/>
    <mergeCell ref="J9:O9"/>
    <mergeCell ref="J22:O22"/>
    <mergeCell ref="J20:O20"/>
    <mergeCell ref="J23:O23"/>
    <mergeCell ref="J12:O12"/>
    <mergeCell ref="J15:O15"/>
    <mergeCell ref="J18:O18"/>
    <mergeCell ref="J21:O21"/>
    <mergeCell ref="J16:O16"/>
    <mergeCell ref="J19:O19"/>
    <mergeCell ref="C22:I22"/>
    <mergeCell ref="C20:I20"/>
    <mergeCell ref="C19:I19"/>
    <mergeCell ref="C17:I17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R05_環境家計簿</vt:lpstr>
      <vt:lpstr>選択リスト(編集・記入不要シート)</vt:lpstr>
      <vt:lpstr>'R05_環境家計簿'!Print_Area</vt:lpstr>
      <vt:lpstr>'選択リスト(編集・記入不要シート)'!Print_Area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2024-01-04T06:21:49Z</dcterms:modified>
</cp:coreProperties>
</file>